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kauzlaric\Desktop\POLUGODIŠNJI IZVJEŠTAJ 2026. GODINA\"/>
    </mc:Choice>
  </mc:AlternateContent>
  <xr:revisionPtr revIDLastSave="0" documentId="13_ncr:1_{ED834D84-3683-4E9B-96B6-C968F1E4B95F}" xr6:coauthVersionLast="47" xr6:coauthVersionMax="47" xr10:uidLastSave="{00000000-0000-0000-0000-000000000000}"/>
  <bookViews>
    <workbookView xWindow="28680" yWindow="-120" windowWidth="29040" windowHeight="15720" firstSheet="3" activeTab="6" xr2:uid="{257CBDE2-96C8-4288-965A-221F1433383F}"/>
  </bookViews>
  <sheets>
    <sheet name="Sažetak općeg dijela" sheetId="1" r:id="rId1"/>
    <sheet name="P i R prema ekonomskoj klas." sheetId="2" r:id="rId2"/>
    <sheet name="P i R prema izvorima finan." sheetId="5" r:id="rId3"/>
    <sheet name="P i R prema funkcionalnoj klas." sheetId="3" r:id="rId4"/>
    <sheet name="Račun financiranja" sheetId="4" r:id="rId5"/>
    <sheet name="Račun financiranja prema izv." sheetId="8" r:id="rId6"/>
    <sheet name="Posebni dio izvršenja programa" sheetId="6" r:id="rId7"/>
  </sheets>
  <definedNames>
    <definedName name="_xlnm._FilterDatabase" localSheetId="6" hidden="1">'Posebni dio izvršenja programa'!$A$2:$G$550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3" i="6" l="1"/>
  <c r="G104" i="6"/>
  <c r="G105" i="6"/>
  <c r="G110" i="6"/>
  <c r="G114" i="6"/>
  <c r="G115" i="6"/>
  <c r="G148" i="6"/>
  <c r="G149" i="6"/>
  <c r="G157" i="6"/>
  <c r="G227" i="6"/>
  <c r="G395" i="6"/>
  <c r="G422" i="6"/>
  <c r="G423" i="6"/>
  <c r="G426" i="6"/>
  <c r="G427" i="6"/>
  <c r="G431" i="6"/>
  <c r="G432" i="6"/>
  <c r="G467" i="6"/>
  <c r="G468" i="6"/>
  <c r="G488" i="6"/>
  <c r="G489" i="6"/>
  <c r="G513" i="6"/>
  <c r="G514" i="6"/>
  <c r="G522" i="6"/>
  <c r="G524" i="6"/>
  <c r="G525" i="6"/>
  <c r="G529" i="6"/>
  <c r="G530" i="6"/>
  <c r="G535" i="6"/>
  <c r="G538" i="6"/>
  <c r="G539" i="6"/>
  <c r="G543" i="6"/>
  <c r="G544" i="6"/>
  <c r="G547" i="6"/>
  <c r="G548" i="6"/>
  <c r="F23" i="6"/>
  <c r="F25" i="6"/>
  <c r="F27" i="6"/>
  <c r="F41" i="6"/>
  <c r="F42" i="6"/>
  <c r="F43" i="6"/>
  <c r="F45" i="6"/>
  <c r="F46" i="6"/>
  <c r="F47" i="6"/>
  <c r="F48" i="6"/>
  <c r="F50" i="6"/>
  <c r="F51" i="6"/>
  <c r="F52" i="6"/>
  <c r="F53" i="6"/>
  <c r="F54" i="6"/>
  <c r="F55" i="6"/>
  <c r="F56" i="6"/>
  <c r="F57" i="6"/>
  <c r="F59" i="6"/>
  <c r="F60" i="6"/>
  <c r="F61" i="6"/>
  <c r="F62" i="6"/>
  <c r="F63" i="6"/>
  <c r="F64" i="6"/>
  <c r="F67" i="6"/>
  <c r="F68" i="6"/>
  <c r="F71" i="6"/>
  <c r="F72" i="6"/>
  <c r="F77" i="6"/>
  <c r="F78" i="6"/>
  <c r="F80" i="6"/>
  <c r="F82" i="6"/>
  <c r="F85" i="6"/>
  <c r="F87" i="6"/>
  <c r="F88" i="6"/>
  <c r="F89" i="6"/>
  <c r="F91" i="6"/>
  <c r="F93" i="6"/>
  <c r="F94" i="6"/>
  <c r="F95" i="6"/>
  <c r="F96" i="6"/>
  <c r="F97" i="6"/>
  <c r="F99" i="6"/>
  <c r="F101" i="6"/>
  <c r="F133" i="6"/>
  <c r="F138" i="6"/>
  <c r="F140" i="6"/>
  <c r="F141" i="6"/>
  <c r="F142" i="6"/>
  <c r="F143" i="6"/>
  <c r="F144" i="6"/>
  <c r="F145" i="6"/>
  <c r="F146" i="6"/>
  <c r="F147" i="6"/>
  <c r="F148" i="6"/>
  <c r="F149" i="6"/>
  <c r="F150" i="6"/>
  <c r="F152" i="6"/>
  <c r="F157" i="6"/>
  <c r="F158" i="6"/>
  <c r="F159" i="6"/>
  <c r="F169" i="6"/>
  <c r="F170" i="6"/>
  <c r="F171" i="6"/>
  <c r="F172" i="6"/>
  <c r="F173" i="6"/>
  <c r="F174" i="6"/>
  <c r="F175" i="6"/>
  <c r="F176" i="6"/>
  <c r="F177" i="6"/>
  <c r="F193" i="6"/>
  <c r="F194" i="6"/>
  <c r="F195" i="6"/>
  <c r="F196" i="6"/>
  <c r="F197" i="6"/>
  <c r="F198" i="6"/>
  <c r="F199" i="6"/>
  <c r="F200" i="6"/>
  <c r="F201" i="6"/>
  <c r="F202" i="6"/>
  <c r="F203" i="6"/>
  <c r="F204" i="6"/>
  <c r="F212" i="6"/>
  <c r="F217" i="6"/>
  <c r="F219" i="6"/>
  <c r="F232" i="6"/>
  <c r="F233" i="6"/>
  <c r="F234" i="6"/>
  <c r="F235" i="6"/>
  <c r="F236" i="6"/>
  <c r="F237" i="6"/>
  <c r="F238" i="6"/>
  <c r="F239" i="6"/>
  <c r="F240" i="6"/>
  <c r="F241" i="6"/>
  <c r="F247" i="6"/>
  <c r="F249" i="6"/>
  <c r="F251" i="6"/>
  <c r="F254" i="6"/>
  <c r="F256" i="6"/>
  <c r="F258" i="6"/>
  <c r="F275" i="6"/>
  <c r="F276" i="6"/>
  <c r="F277" i="6"/>
  <c r="F278" i="6"/>
  <c r="F279" i="6"/>
  <c r="F280" i="6"/>
  <c r="F281" i="6"/>
  <c r="F282" i="6"/>
  <c r="F283" i="6"/>
  <c r="F284" i="6"/>
  <c r="F285" i="6"/>
  <c r="F286" i="6"/>
  <c r="F287" i="6"/>
  <c r="F288" i="6"/>
  <c r="F289" i="6"/>
  <c r="F290" i="6"/>
  <c r="F297" i="6"/>
  <c r="F299" i="6"/>
  <c r="F302" i="6"/>
  <c r="F318" i="6"/>
  <c r="F319" i="6"/>
  <c r="F320" i="6"/>
  <c r="F321" i="6"/>
  <c r="F322" i="6"/>
  <c r="F323" i="6"/>
  <c r="F324" i="6"/>
  <c r="F325" i="6"/>
  <c r="F326" i="6"/>
  <c r="F327" i="6"/>
  <c r="F328" i="6"/>
  <c r="F329" i="6"/>
  <c r="F330" i="6"/>
  <c r="F331" i="6"/>
  <c r="F337" i="6"/>
  <c r="F339" i="6"/>
  <c r="F341" i="6"/>
  <c r="F344" i="6"/>
  <c r="F345" i="6"/>
  <c r="F346" i="6"/>
  <c r="F348" i="6"/>
  <c r="F350" i="6"/>
  <c r="F351" i="6"/>
  <c r="F352" i="6"/>
  <c r="F354" i="6"/>
  <c r="F373" i="6"/>
  <c r="F374" i="6"/>
  <c r="F375" i="6"/>
  <c r="F376" i="6"/>
  <c r="F377" i="6"/>
  <c r="F378" i="6"/>
  <c r="F379" i="6"/>
  <c r="F380" i="6"/>
  <c r="F381" i="6"/>
  <c r="F382" i="6"/>
  <c r="F383" i="6"/>
  <c r="F384" i="6"/>
  <c r="F385" i="6"/>
  <c r="F386" i="6"/>
  <c r="F407" i="6"/>
  <c r="F414" i="6"/>
  <c r="F417" i="6"/>
  <c r="F418" i="6"/>
  <c r="F430" i="6"/>
  <c r="F431" i="6"/>
  <c r="F432" i="6"/>
  <c r="F433" i="6"/>
  <c r="F434" i="6"/>
  <c r="F442" i="6"/>
  <c r="F443" i="6"/>
  <c r="F444" i="6"/>
  <c r="F445" i="6"/>
  <c r="F446" i="6"/>
  <c r="F452" i="6"/>
  <c r="F453" i="6"/>
  <c r="F454" i="6"/>
  <c r="F460" i="6"/>
  <c r="F464" i="6"/>
  <c r="F481" i="6"/>
  <c r="F482" i="6"/>
  <c r="F483" i="6"/>
  <c r="F484" i="6"/>
  <c r="F485" i="6"/>
  <c r="F502" i="6"/>
  <c r="F503" i="6"/>
  <c r="F504" i="6"/>
  <c r="F505" i="6"/>
  <c r="F506" i="6"/>
  <c r="F507" i="6"/>
  <c r="F508" i="6"/>
  <c r="F509" i="6"/>
  <c r="F510" i="6"/>
  <c r="E401" i="6"/>
  <c r="E413" i="6"/>
  <c r="E391" i="6"/>
  <c r="E308" i="6"/>
  <c r="E76" i="6"/>
  <c r="E100" i="6"/>
  <c r="E70" i="6"/>
  <c r="E69" i="6" s="1"/>
  <c r="G69" i="6" s="1"/>
  <c r="F76" i="6" l="1"/>
  <c r="F70" i="6"/>
  <c r="F69" i="6"/>
  <c r="F100" i="6"/>
  <c r="E390" i="6"/>
  <c r="E412" i="6"/>
  <c r="F413" i="6"/>
  <c r="G390" i="6" l="1"/>
  <c r="E389" i="6"/>
  <c r="F412" i="6"/>
  <c r="G412" i="6"/>
  <c r="G389" i="6" l="1"/>
  <c r="E388" i="6"/>
  <c r="E520" i="6" l="1"/>
  <c r="E495" i="6"/>
  <c r="E479" i="6"/>
  <c r="E474" i="6"/>
  <c r="E463" i="6"/>
  <c r="E459" i="6"/>
  <c r="E450" i="6"/>
  <c r="E439" i="6"/>
  <c r="E410" i="6"/>
  <c r="E409" i="6"/>
  <c r="E400" i="6"/>
  <c r="E406" i="6"/>
  <c r="E371" i="6"/>
  <c r="E363" i="6"/>
  <c r="E361" i="6"/>
  <c r="E358" i="6"/>
  <c r="E353" i="6"/>
  <c r="E349" i="6"/>
  <c r="E347" i="6"/>
  <c r="E343" i="6"/>
  <c r="E340" i="6"/>
  <c r="E338" i="6"/>
  <c r="E336" i="6"/>
  <c r="E316" i="6"/>
  <c r="E314" i="6"/>
  <c r="E312" i="6"/>
  <c r="E306" i="6"/>
  <c r="E301" i="6"/>
  <c r="E298" i="6"/>
  <c r="E296" i="6"/>
  <c r="E273" i="6"/>
  <c r="E271" i="6"/>
  <c r="E269" i="6"/>
  <c r="E266" i="6"/>
  <c r="E264" i="6"/>
  <c r="E262" i="6"/>
  <c r="E257" i="6"/>
  <c r="E255" i="6"/>
  <c r="E253" i="6"/>
  <c r="E250" i="6"/>
  <c r="E248" i="6"/>
  <c r="E246" i="6"/>
  <c r="E225" i="6"/>
  <c r="E223" i="6"/>
  <c r="E218" i="6"/>
  <c r="E216" i="6"/>
  <c r="E211" i="6"/>
  <c r="E209" i="6"/>
  <c r="E208" i="6"/>
  <c r="E189" i="6"/>
  <c r="E186" i="6"/>
  <c r="E184" i="6"/>
  <c r="E182" i="6"/>
  <c r="E458" i="6" l="1"/>
  <c r="F459" i="6"/>
  <c r="G409" i="6"/>
  <c r="F343" i="6"/>
  <c r="F296" i="6"/>
  <c r="E473" i="6"/>
  <c r="F338" i="6"/>
  <c r="E449" i="6"/>
  <c r="E519" i="6"/>
  <c r="E438" i="6"/>
  <c r="F347" i="6"/>
  <c r="F349" i="6"/>
  <c r="F248" i="6"/>
  <c r="E462" i="6"/>
  <c r="F463" i="6"/>
  <c r="E300" i="6"/>
  <c r="F301" i="6"/>
  <c r="E188" i="6"/>
  <c r="E494" i="6"/>
  <c r="F257" i="6"/>
  <c r="E405" i="6"/>
  <c r="F406" i="6"/>
  <c r="F216" i="6"/>
  <c r="F218" i="6"/>
  <c r="F340" i="6"/>
  <c r="F246" i="6"/>
  <c r="F298" i="6"/>
  <c r="F353" i="6"/>
  <c r="F250" i="6"/>
  <c r="F253" i="6"/>
  <c r="E478" i="6"/>
  <c r="F255" i="6"/>
  <c r="E207" i="6"/>
  <c r="G208" i="6"/>
  <c r="F208" i="6"/>
  <c r="E365" i="6"/>
  <c r="F211" i="6"/>
  <c r="F336" i="6"/>
  <c r="E399" i="6"/>
  <c r="E398" i="6" s="1"/>
  <c r="E335" i="6"/>
  <c r="E252" i="6"/>
  <c r="E245" i="6"/>
  <c r="E305" i="6"/>
  <c r="E357" i="6"/>
  <c r="E311" i="6"/>
  <c r="E408" i="6"/>
  <c r="E342" i="6"/>
  <c r="E295" i="6"/>
  <c r="E268" i="6"/>
  <c r="E261" i="6"/>
  <c r="E215" i="6"/>
  <c r="E222" i="6"/>
  <c r="E181" i="6"/>
  <c r="E167" i="6"/>
  <c r="E165" i="6"/>
  <c r="E163" i="6"/>
  <c r="E137" i="6"/>
  <c r="E134" i="6"/>
  <c r="E132" i="6"/>
  <c r="E130" i="6"/>
  <c r="E124" i="6"/>
  <c r="E90" i="6"/>
  <c r="E86" i="6"/>
  <c r="E98" i="6"/>
  <c r="E84" i="6"/>
  <c r="E81" i="6"/>
  <c r="E79" i="6"/>
  <c r="E66" i="6"/>
  <c r="E44" i="6"/>
  <c r="E58" i="6"/>
  <c r="E49" i="6"/>
  <c r="E40" i="6"/>
  <c r="E12" i="6"/>
  <c r="E16" i="6"/>
  <c r="E29" i="6"/>
  <c r="E28" i="6" s="1"/>
  <c r="E26" i="6"/>
  <c r="E24" i="6"/>
  <c r="E22" i="6"/>
  <c r="E17" i="6"/>
  <c r="G22" i="5"/>
  <c r="F22" i="5"/>
  <c r="G4" i="5"/>
  <c r="F5" i="5"/>
  <c r="F6" i="5"/>
  <c r="F7" i="5"/>
  <c r="F8" i="5"/>
  <c r="F9" i="5"/>
  <c r="F10" i="5"/>
  <c r="F12" i="5"/>
  <c r="F17" i="5"/>
  <c r="F18" i="5"/>
  <c r="F19" i="5"/>
  <c r="F4" i="5"/>
  <c r="E12" i="5"/>
  <c r="E9" i="5"/>
  <c r="E20" i="5"/>
  <c r="E18" i="5"/>
  <c r="E7" i="5"/>
  <c r="E4" i="5"/>
  <c r="E22" i="5" s="1"/>
  <c r="E110" i="2"/>
  <c r="E108" i="2"/>
  <c r="E107" i="2"/>
  <c r="E105" i="2"/>
  <c r="E103" i="2"/>
  <c r="E97" i="2"/>
  <c r="E95" i="2"/>
  <c r="E91" i="2"/>
  <c r="E90" i="2" s="1"/>
  <c r="E86" i="2"/>
  <c r="E85" i="2"/>
  <c r="E82" i="2"/>
  <c r="E79" i="2" s="1"/>
  <c r="E80" i="2"/>
  <c r="E71" i="2"/>
  <c r="E69" i="2"/>
  <c r="E59" i="2"/>
  <c r="E52" i="2"/>
  <c r="E47" i="2"/>
  <c r="E43" i="2"/>
  <c r="E41" i="2"/>
  <c r="E38" i="2"/>
  <c r="E4" i="2"/>
  <c r="E33" i="2"/>
  <c r="E32" i="2" s="1"/>
  <c r="E30" i="2"/>
  <c r="E27" i="2"/>
  <c r="E26" i="2"/>
  <c r="E23" i="2"/>
  <c r="E21" i="2"/>
  <c r="E20" i="2" s="1"/>
  <c r="E18" i="2"/>
  <c r="E17" i="2" s="1"/>
  <c r="E13" i="2"/>
  <c r="E14" i="2"/>
  <c r="E5" i="2"/>
  <c r="E8" i="2"/>
  <c r="E10" i="2"/>
  <c r="F49" i="6" l="1"/>
  <c r="F58" i="6"/>
  <c r="G365" i="6"/>
  <c r="E477" i="6"/>
  <c r="F300" i="6"/>
  <c r="G300" i="6"/>
  <c r="F44" i="6"/>
  <c r="E136" i="6"/>
  <c r="F137" i="6"/>
  <c r="F408" i="6"/>
  <c r="G408" i="6"/>
  <c r="G268" i="6"/>
  <c r="E472" i="6"/>
  <c r="E518" i="6"/>
  <c r="E65" i="6"/>
  <c r="F66" i="6"/>
  <c r="E493" i="6"/>
  <c r="E437" i="6"/>
  <c r="G438" i="6"/>
  <c r="E448" i="6"/>
  <c r="G449" i="6"/>
  <c r="F22" i="6"/>
  <c r="F79" i="6"/>
  <c r="G311" i="6"/>
  <c r="E206" i="6"/>
  <c r="G207" i="6"/>
  <c r="F207" i="6"/>
  <c r="E123" i="6"/>
  <c r="E39" i="6"/>
  <c r="E32" i="6" s="1"/>
  <c r="F40" i="6"/>
  <c r="F24" i="6"/>
  <c r="E356" i="6"/>
  <c r="G357" i="6"/>
  <c r="E83" i="6"/>
  <c r="F84" i="6"/>
  <c r="G188" i="6"/>
  <c r="F98" i="6"/>
  <c r="E221" i="6"/>
  <c r="G222" i="6"/>
  <c r="G245" i="6"/>
  <c r="F245" i="6"/>
  <c r="G342" i="6"/>
  <c r="F342" i="6"/>
  <c r="F26" i="6"/>
  <c r="G305" i="6"/>
  <c r="E404" i="6"/>
  <c r="F405" i="6"/>
  <c r="E461" i="6"/>
  <c r="G462" i="6"/>
  <c r="F462" i="6"/>
  <c r="F86" i="6"/>
  <c r="E214" i="6"/>
  <c r="F215" i="6"/>
  <c r="G215" i="6"/>
  <c r="E244" i="6"/>
  <c r="F252" i="6"/>
  <c r="G252" i="6"/>
  <c r="E294" i="6"/>
  <c r="F295" i="6"/>
  <c r="G295" i="6"/>
  <c r="F132" i="6"/>
  <c r="F81" i="6"/>
  <c r="E180" i="6"/>
  <c r="G181" i="6"/>
  <c r="E15" i="6"/>
  <c r="E11" i="6" s="1"/>
  <c r="F90" i="6"/>
  <c r="G261" i="6"/>
  <c r="F335" i="6"/>
  <c r="G335" i="6"/>
  <c r="E457" i="6"/>
  <c r="F458" i="6"/>
  <c r="G458" i="6"/>
  <c r="E334" i="6"/>
  <c r="E304" i="6"/>
  <c r="E75" i="6"/>
  <c r="E260" i="6"/>
  <c r="E129" i="6"/>
  <c r="E162" i="6"/>
  <c r="E21" i="6"/>
  <c r="E94" i="2"/>
  <c r="E89" i="2" s="1"/>
  <c r="E37" i="2"/>
  <c r="E46" i="2"/>
  <c r="E36" i="2" s="1"/>
  <c r="E10" i="6" l="1"/>
  <c r="G11" i="6"/>
  <c r="E456" i="6"/>
  <c r="F457" i="6"/>
  <c r="G457" i="6"/>
  <c r="E179" i="6"/>
  <c r="G180" i="6"/>
  <c r="E220" i="6"/>
  <c r="G221" i="6"/>
  <c r="E355" i="6"/>
  <c r="G356" i="6"/>
  <c r="E31" i="6"/>
  <c r="F32" i="6"/>
  <c r="G32" i="6"/>
  <c r="E213" i="6"/>
  <c r="G214" i="6"/>
  <c r="F214" i="6"/>
  <c r="E436" i="6"/>
  <c r="G437" i="6"/>
  <c r="E517" i="6"/>
  <c r="G136" i="6"/>
  <c r="F136" i="6"/>
  <c r="E128" i="6"/>
  <c r="G129" i="6"/>
  <c r="F129" i="6"/>
  <c r="E259" i="6"/>
  <c r="G260" i="6"/>
  <c r="E492" i="6"/>
  <c r="F39" i="6"/>
  <c r="G39" i="6"/>
  <c r="E74" i="6"/>
  <c r="F75" i="6"/>
  <c r="G75" i="6"/>
  <c r="E293" i="6"/>
  <c r="G294" i="6"/>
  <c r="F294" i="6"/>
  <c r="E471" i="6"/>
  <c r="E303" i="6"/>
  <c r="G304" i="6"/>
  <c r="G461" i="6"/>
  <c r="F461" i="6"/>
  <c r="E122" i="6"/>
  <c r="G123" i="6"/>
  <c r="E333" i="6"/>
  <c r="G334" i="6"/>
  <c r="F334" i="6"/>
  <c r="F83" i="6"/>
  <c r="G83" i="6"/>
  <c r="G65" i="6"/>
  <c r="F65" i="6"/>
  <c r="E476" i="6"/>
  <c r="E20" i="6"/>
  <c r="F21" i="6"/>
  <c r="E243" i="6"/>
  <c r="F244" i="6"/>
  <c r="G244" i="6"/>
  <c r="E447" i="6"/>
  <c r="G448" i="6"/>
  <c r="F448" i="6"/>
  <c r="E161" i="6"/>
  <c r="G162" i="6"/>
  <c r="F404" i="6"/>
  <c r="E403" i="6"/>
  <c r="F206" i="6"/>
  <c r="E486" i="6" l="1"/>
  <c r="F403" i="6"/>
  <c r="E387" i="6"/>
  <c r="E465" i="6"/>
  <c r="E19" i="6"/>
  <c r="F20" i="6"/>
  <c r="E332" i="6"/>
  <c r="F333" i="6"/>
  <c r="E435" i="6"/>
  <c r="F293" i="6"/>
  <c r="E292" i="6"/>
  <c r="E160" i="6"/>
  <c r="G161" i="6"/>
  <c r="E121" i="6"/>
  <c r="G122" i="6"/>
  <c r="F213" i="6"/>
  <c r="E205" i="6"/>
  <c r="E178" i="6"/>
  <c r="E127" i="6"/>
  <c r="F128" i="6"/>
  <c r="G128" i="6"/>
  <c r="E73" i="6"/>
  <c r="F74" i="6"/>
  <c r="G74" i="6"/>
  <c r="E441" i="6"/>
  <c r="F447" i="6"/>
  <c r="F31" i="6"/>
  <c r="E455" i="6"/>
  <c r="F456" i="6"/>
  <c r="F243" i="6"/>
  <c r="E242" i="6"/>
  <c r="E511" i="6"/>
  <c r="E9" i="6"/>
  <c r="G10" i="6"/>
  <c r="G511" i="6" l="1"/>
  <c r="G441" i="6"/>
  <c r="F441" i="6"/>
  <c r="F19" i="6"/>
  <c r="G465" i="6"/>
  <c r="F465" i="6"/>
  <c r="F73" i="6"/>
  <c r="G73" i="6"/>
  <c r="F387" i="6"/>
  <c r="G387" i="6"/>
  <c r="F205" i="6"/>
  <c r="G205" i="6"/>
  <c r="F242" i="6"/>
  <c r="G242" i="6"/>
  <c r="G9" i="6"/>
  <c r="E8" i="6"/>
  <c r="F127" i="6"/>
  <c r="E126" i="6"/>
  <c r="G435" i="6"/>
  <c r="F455" i="6"/>
  <c r="G455" i="6"/>
  <c r="G178" i="6"/>
  <c r="F178" i="6"/>
  <c r="G292" i="6"/>
  <c r="F292" i="6"/>
  <c r="E291" i="6"/>
  <c r="F332" i="6"/>
  <c r="G332" i="6"/>
  <c r="G486" i="6"/>
  <c r="F486" i="6"/>
  <c r="G291" i="6" l="1"/>
  <c r="F291" i="6"/>
  <c r="G8" i="6"/>
  <c r="F8" i="6"/>
  <c r="E7" i="6"/>
  <c r="G126" i="6"/>
  <c r="F126" i="6"/>
  <c r="E6" i="6" l="1"/>
  <c r="G7" i="6"/>
  <c r="E4" i="6" l="1"/>
  <c r="E3" i="6" s="1"/>
  <c r="F3" i="6" s="1"/>
  <c r="G6" i="6"/>
  <c r="F6" i="6"/>
  <c r="F4" i="6" l="1"/>
  <c r="F46" i="5" l="1"/>
  <c r="E41" i="5" l="1"/>
  <c r="G41" i="5" s="1"/>
  <c r="E39" i="5"/>
  <c r="G39" i="5" s="1"/>
  <c r="E33" i="5"/>
  <c r="F33" i="5" s="1"/>
  <c r="E29" i="5"/>
  <c r="G29" i="5" s="1"/>
  <c r="E23" i="5"/>
  <c r="F23" i="5" s="1"/>
  <c r="G30" i="5"/>
  <c r="G24" i="5"/>
  <c r="G25" i="5"/>
  <c r="G28" i="5"/>
  <c r="G31" i="5"/>
  <c r="G34" i="5"/>
  <c r="G35" i="5"/>
  <c r="G36" i="5"/>
  <c r="G37" i="5"/>
  <c r="G40" i="5"/>
  <c r="G42" i="5"/>
  <c r="F25" i="5"/>
  <c r="F26" i="5"/>
  <c r="F27" i="5"/>
  <c r="F28" i="5"/>
  <c r="F29" i="5"/>
  <c r="F30" i="5"/>
  <c r="F38" i="5"/>
  <c r="F40" i="5"/>
  <c r="F43" i="5"/>
  <c r="E27" i="5"/>
  <c r="G27" i="5" s="1"/>
  <c r="E4" i="3"/>
  <c r="E5" i="3"/>
  <c r="G4" i="6"/>
  <c r="D4" i="6"/>
  <c r="D3" i="6" s="1"/>
  <c r="G3" i="6" s="1"/>
  <c r="C4" i="6"/>
  <c r="C3" i="6" s="1"/>
  <c r="G37" i="2"/>
  <c r="G46" i="2"/>
  <c r="G79" i="2"/>
  <c r="G85" i="2"/>
  <c r="G89" i="2"/>
  <c r="G90" i="2"/>
  <c r="G94" i="2"/>
  <c r="G107" i="2"/>
  <c r="G110" i="2"/>
  <c r="F37" i="2"/>
  <c r="F38" i="2"/>
  <c r="F39" i="2"/>
  <c r="F40" i="2"/>
  <c r="F41" i="2"/>
  <c r="F42" i="2"/>
  <c r="F43" i="2"/>
  <c r="F44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4" i="2"/>
  <c r="F97" i="2"/>
  <c r="F98" i="2"/>
  <c r="F101" i="2"/>
  <c r="F102" i="2"/>
  <c r="F107" i="2"/>
  <c r="F108" i="2"/>
  <c r="F109" i="2"/>
  <c r="F110" i="2"/>
  <c r="G36" i="2"/>
  <c r="F36" i="2"/>
  <c r="C110" i="2"/>
  <c r="D110" i="2"/>
  <c r="B110" i="2"/>
  <c r="D35" i="2"/>
  <c r="C35" i="2"/>
  <c r="G10" i="4"/>
  <c r="G11" i="4"/>
  <c r="G12" i="4"/>
  <c r="G13" i="4"/>
  <c r="G9" i="4"/>
  <c r="F9" i="4"/>
  <c r="G5" i="3"/>
  <c r="G7" i="3"/>
  <c r="F5" i="3"/>
  <c r="F7" i="3"/>
  <c r="G4" i="3"/>
  <c r="F4" i="3"/>
  <c r="G5" i="5"/>
  <c r="G7" i="5"/>
  <c r="G8" i="5"/>
  <c r="G9" i="5"/>
  <c r="G10" i="5"/>
  <c r="G11" i="5"/>
  <c r="G12" i="5"/>
  <c r="G13" i="5"/>
  <c r="G14" i="5"/>
  <c r="G15" i="5"/>
  <c r="G16" i="5"/>
  <c r="G18" i="5"/>
  <c r="G19" i="5"/>
  <c r="G20" i="5"/>
  <c r="G21" i="5"/>
  <c r="D46" i="5"/>
  <c r="D22" i="5"/>
  <c r="C46" i="5"/>
  <c r="C22" i="5"/>
  <c r="E9" i="8"/>
  <c r="E8" i="8"/>
  <c r="E13" i="4"/>
  <c r="E46" i="5" l="1"/>
  <c r="F41" i="5"/>
  <c r="G33" i="5"/>
  <c r="G23" i="5"/>
  <c r="F39" i="5"/>
  <c r="D29" i="1"/>
  <c r="C29" i="1"/>
  <c r="B29" i="1"/>
  <c r="D22" i="1"/>
  <c r="D16" i="1"/>
  <c r="D13" i="1"/>
  <c r="D17" i="1" s="1"/>
  <c r="G46" i="5" l="1"/>
  <c r="G5" i="2"/>
  <c r="G13" i="2"/>
  <c r="G17" i="2"/>
  <c r="G20" i="2"/>
  <c r="G26" i="2"/>
  <c r="G32" i="2"/>
  <c r="G35" i="2"/>
  <c r="F5" i="2"/>
  <c r="F8" i="2"/>
  <c r="F9" i="2"/>
  <c r="F10" i="2"/>
  <c r="F11" i="2"/>
  <c r="F13" i="2"/>
  <c r="F14" i="2"/>
  <c r="F15" i="2"/>
  <c r="F17" i="2"/>
  <c r="F18" i="2"/>
  <c r="F20" i="2"/>
  <c r="F21" i="2"/>
  <c r="F22" i="2"/>
  <c r="F23" i="2"/>
  <c r="F25" i="2"/>
  <c r="F26" i="2"/>
  <c r="F27" i="2"/>
  <c r="F28" i="2"/>
  <c r="F29" i="2"/>
  <c r="F30" i="2"/>
  <c r="F31" i="2"/>
  <c r="F32" i="2"/>
  <c r="F33" i="2"/>
  <c r="F34" i="2"/>
  <c r="F35" i="2"/>
  <c r="G4" i="2"/>
  <c r="F4" i="2"/>
  <c r="B16" i="1"/>
  <c r="B13" i="1"/>
  <c r="B22" i="1"/>
  <c r="C22" i="1"/>
  <c r="B17" i="1" l="1"/>
  <c r="C13" i="1"/>
  <c r="C16" i="1"/>
  <c r="F21" i="1"/>
  <c r="F15" i="1"/>
  <c r="F14" i="1"/>
  <c r="F11" i="1"/>
  <c r="C17" i="1" l="1"/>
  <c r="G25" i="1" l="1"/>
  <c r="E22" i="1"/>
  <c r="G21" i="1"/>
  <c r="E16" i="1"/>
  <c r="G15" i="1"/>
  <c r="G14" i="1"/>
  <c r="E13" i="1"/>
  <c r="G11" i="1"/>
  <c r="G13" i="1" l="1"/>
  <c r="F16" i="1"/>
  <c r="E17" i="1"/>
  <c r="E29" i="1" s="1"/>
  <c r="F13" i="1"/>
  <c r="G16" i="1"/>
  <c r="F7" i="6"/>
  <c r="F7" i="6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<sst xmlns="http://schemas.openxmlformats.org/spreadsheetml/2006/main" count="1635" uniqueCount="224">
  <si>
    <t>Oznaka</t>
  </si>
  <si>
    <t>Indeks 5/2 (6.)</t>
  </si>
  <si>
    <t>Indeks 5/4 (7.)</t>
  </si>
  <si>
    <t>A. RAČUN PRIHODA I RASHODA</t>
  </si>
  <si>
    <t>6 Prihodi poslovanja</t>
  </si>
  <si>
    <t>63 Pomoći iz inozemstva i od subjekata unutar općeg proračuna</t>
  </si>
  <si>
    <t>634 Pomoći od izvanproračunskih korisnika</t>
  </si>
  <si>
    <t>6341 Tekuće pomoći od izvanproračunskih korisnika</t>
  </si>
  <si>
    <t>636 Pomoći proračunskim korisnicima iz proračuna koji im nije nadležan</t>
  </si>
  <si>
    <t>6361 Tekuće pomoći proračunskim korisnicima iz proračuna koji im nije nadležan</t>
  </si>
  <si>
    <t>638 Pomoći temeljem prijenosa EU sredstava</t>
  </si>
  <si>
    <t>6381 Tekuće pomoći temeljem prijenosa EU sredstava</t>
  </si>
  <si>
    <t>6382 Kapitalne pomoći temeljem prijenosa EU sredstava</t>
  </si>
  <si>
    <t>64 Prihodi od imovine</t>
  </si>
  <si>
    <t>641 Prihodi od financijske imovine</t>
  </si>
  <si>
    <t>6413 Kamate na oročena sredstva i depozite po viđenju</t>
  </si>
  <si>
    <t>65 Prihodi od upravnih i administrativnih pristojbi, pristojbi po posebnim propisima i naknada</t>
  </si>
  <si>
    <t>652 Prihodi po posebnim propisima</t>
  </si>
  <si>
    <t>6526 Ostali nespomenuti prihodi</t>
  </si>
  <si>
    <t>66 Prihodi od prodaje proizvoda i robe te pruženih usluga, prihodi od donacija te povrati po protestiranim jamstvima</t>
  </si>
  <si>
    <t>661 Prihodi od prodaje proizvoda i robe te pruženih usluga</t>
  </si>
  <si>
    <t>6615 Prihodi od pruženih usluga</t>
  </si>
  <si>
    <t>663 Donacije od pravnih i fizičkih osoba izvan općeg proračuna i povrat donacija po protestiranim jamstvima</t>
  </si>
  <si>
    <t>6631 Tekuće donacije</t>
  </si>
  <si>
    <t>6632 Kapitalne donacije</t>
  </si>
  <si>
    <t>67 Prihodi iz nadležnog proračuna i od HZZO-a temeljem ugovornih obveza</t>
  </si>
  <si>
    <t>671 Prihodi iz nadležnog proračuna za financiranje redovne djelatnosti proračunskih korisnika</t>
  </si>
  <si>
    <t>6711 Prihodi iz nadležnog proračuna za financiranje rashoda poslovanja</t>
  </si>
  <si>
    <t>6712 Prihodi iz nadležnog proračuna za financiranje rashoda za nabavu nefinancijske imovine</t>
  </si>
  <si>
    <t>673 Prihodi od HZZO-a na temelju ugovornih obveza</t>
  </si>
  <si>
    <t>6731 Prihodi od HZZO-a na temelju ugovornih obveza</t>
  </si>
  <si>
    <t>68 Kazne, upravne mjere i ostali prihodi</t>
  </si>
  <si>
    <t>683 Ostali prihodi</t>
  </si>
  <si>
    <t>6831 Ostali prihodi</t>
  </si>
  <si>
    <t>SVEUKUPNO PRIHODI</t>
  </si>
  <si>
    <t>3 Rashodi poslovanja</t>
  </si>
  <si>
    <t>31 Rashodi za zaposlene</t>
  </si>
  <si>
    <t>311 Plaće (Bruto)</t>
  </si>
  <si>
    <t>3111 Plaće za redovan rad</t>
  </si>
  <si>
    <t>3113 Plaće za prekovremeni rad</t>
  </si>
  <si>
    <t>312 Ostali rashodi za zaposlene</t>
  </si>
  <si>
    <t>3121 Ostali rashodi za zaposlene</t>
  </si>
  <si>
    <t>313 Doprinosi na plaće</t>
  </si>
  <si>
    <t>3132 Doprinosi za obvezno zdravstveno osiguranje</t>
  </si>
  <si>
    <t>3133 Doprinosi za obvezno osiguranje u slučaju nezaposlenosti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</si>
  <si>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</si>
  <si>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</si>
  <si>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</si>
  <si>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</si>
  <si>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</si>
  <si>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3214 Ostale naknade troškova zaposlenima</t>
  </si>
  <si>
    <t>322 Rashodi za materijal i energiju</t>
  </si>
  <si>
    <t>3221 Uredski materijal i ostali materijalni rashodi</t>
  </si>
  <si>
    <t>3222 Materijal i sirovine</t>
  </si>
  <si>
    <t>3223 Energija</t>
  </si>
  <si>
    <t>3224 Materijal i dijelovi za tekuće i investicijsko održavanje</t>
  </si>
  <si>
    <t>3227 Službena, radna i zaštitna odjeća i obuća</t>
  </si>
  <si>
    <t>323 Rashodi za usluge</t>
  </si>
  <si>
    <t>3231 Usluge telefona, interneta, pošte i prijevoza</t>
  </si>
  <si>
    <t>3232 Usluge tekućeg i investicijskog održavanja</t>
  </si>
  <si>
    <t>3233 Usluge promidžbe i informiranja</t>
  </si>
  <si>
    <t>3234 Komunalne usluge</t>
  </si>
  <si>
    <t>3235 Zakupnine i najamnine</t>
  </si>
  <si>
    <t>3236 Zdravstvene i veterinarske usluge</t>
  </si>
  <si>
    <t>3237 Intelektualne i osobne usluge</t>
  </si>
  <si>
    <t>3238 Računalne usluge</t>
  </si>
  <si>
    <t>3239 Ostale usluge</t>
  </si>
  <si>
    <t>325 Rashodi lijekova i potrošnog medicinskog materijala kod zdravstvenih ustanova</t>
  </si>
  <si>
    <t>3251 Rashodi po osnovi utroška lijekova i potrošnog medicinskog materijala</t>
  </si>
  <si>
    <t>329 Ostali nespomenuti rashodi poslovanja</t>
  </si>
  <si>
    <t>3291 Naknade za rad predstavničkih i izvršnih tijela, povjerenstava i slično</t>
  </si>
  <si>
    <t>3292 Premije osiguranja</t>
  </si>
  <si>
    <t>3293 Reprezentacija</t>
  </si>
  <si>
    <t>3294 Članarine i norme</t>
  </si>
  <si>
    <t>3295 Pristojbe i naknade</t>
  </si>
  <si>
    <t>3296 Troškovi sudskih postupaka</t>
  </si>
  <si>
    <t>3299 Ostali nespomenuti rashodi poslovanja</t>
  </si>
  <si>
    <t>34 Financijski rashodi</t>
  </si>
  <si>
    <t>342 Kamate za primljene kredite i zajmove</t>
  </si>
  <si>
    <t>3423 Kamate za primljene kredite i zajmove od kreditnih i ostalih financijskih institucija izvan javnog sektora</t>
  </si>
  <si>
    <t>343 Ostali financijski rashodi</t>
  </si>
  <si>
    <t>3431 Bankarske usluge i usluge platnog prometa</t>
  </si>
  <si>
    <t>3433 Zatezne kamate</t>
  </si>
  <si>
    <t>38 Rashodi za donacije, kazne, naknade šteta i kapitalne pomoći</t>
  </si>
  <si>
    <t>383 Kazne, penali i naknade štete</t>
  </si>
  <si>
    <t>3831 Naknade šteta pravnim i fizičkim osobama</t>
  </si>
  <si>
    <t>3835 Ostale kazne</t>
  </si>
  <si>
    <t>4 Rashodi za nabavu nefinancijske imovine</t>
  </si>
  <si>
    <t>41 Rashodi za nabavu neproizvedene dugotrajne imovine</t>
  </si>
  <si>
    <t>412 Nematerijalna imovina</t>
  </si>
  <si>
    <t>4123 Licence</t>
  </si>
  <si>
    <t>42 Rashodi za nabavu proizvedene dugotrajne imovine</t>
  </si>
  <si>
    <t>422 Postrojenja i oprema</t>
  </si>
  <si>
    <t>4221 Uredska oprema i namještaj</t>
  </si>
  <si>
    <t>4222 Komunikacijska oprema</t>
  </si>
  <si>
    <t>4223 Oprema za održavanje i zaštitu</t>
  </si>
  <si>
    <t>4224 Medicinska i laboratorijska oprema</t>
  </si>
  <si>
    <t>4227 Uređaji, strojevi i oprema za ostale namjene</t>
  </si>
  <si>
    <t>423 Prijevozna sredstva</t>
  </si>
  <si>
    <t>4231 Prijevozna sredstva u cestovnom prometu</t>
  </si>
  <si>
    <t>426 Nematerijalna proizvedena imovina</t>
  </si>
  <si>
    <t>4262 Ulaganja u računalne programe</t>
  </si>
  <si>
    <t>45 Rashodi za dodatna ulaganja na nefinancijskoj imovini</t>
  </si>
  <si>
    <t>451 Dodatna ulaganja na građevinskim objektima</t>
  </si>
  <si>
    <t>4511 Dodatna ulaganja na građevinskim objektima</t>
  </si>
  <si>
    <t>SVEUKUPNO RASHODI</t>
  </si>
  <si>
    <t>Izvor: 1 OPĆI PRIHODI I PRIMICI</t>
  </si>
  <si>
    <t>Izvor: 11 Opći prihodi i primici</t>
  </si>
  <si>
    <t>Izvor: 18 Prenesena sredstva - opći prihodi i primici</t>
  </si>
  <si>
    <t>Izvor: 3 VLASTITI PRIHODI</t>
  </si>
  <si>
    <t>Izvor: 32 Vlastiti prihodi - proračunski korisnici</t>
  </si>
  <si>
    <t>Izvor: 4 PRIHODI ZA POSEBNE NAMJENE</t>
  </si>
  <si>
    <t>Izvor: 43 Prihodi za posebne namjene - proračunski korisnici</t>
  </si>
  <si>
    <t>Izvor: 44 Prihodi za decentralizirane funkcije</t>
  </si>
  <si>
    <t>Izvor: 5 POMOĆI</t>
  </si>
  <si>
    <t>Izvor: 52 Pomoći - proračunski korisnici</t>
  </si>
  <si>
    <t>Izvor: 6 DONACIJE</t>
  </si>
  <si>
    <t>Izvor: 62 Donacije - proračunski korisnici</t>
  </si>
  <si>
    <t>Izvor: 7 PRIHODI OD PRODAJE ILI ZAMJENE NEFINANCIJSKE IMOVINE I NAKNADE S NASLOVA OSIGURANJA</t>
  </si>
  <si>
    <t>Izvor: 73 Prihodi od prodaje ili zamjene nefin. imov. i naknade štete s nalova osiguranja - prorač. korisnici</t>
  </si>
  <si>
    <t>Izvor: 48 Prenesena sredstva - namjenski prihodi</t>
  </si>
  <si>
    <t>Izvor: 78 Prenesena sredstva - prihodi od prodaje ili zamjene nefinancijske imovine i naknade s naslova osiguranja</t>
  </si>
  <si>
    <t>Izvor: 8 NAMJENSKI PRIMICI</t>
  </si>
  <si>
    <t>Izvor: 83 Namjenski primici-proračunski korisnici</t>
  </si>
  <si>
    <t>Funk. klas: 0 Javnost</t>
  </si>
  <si>
    <t>Funk. klas: 07 ZDRAVSTVO</t>
  </si>
  <si>
    <t>Funk. klas: 072 SluŽbe za vanjske pacijente</t>
  </si>
  <si>
    <t>Funk. klas: 074 SluŽbe javnog zdravstva</t>
  </si>
  <si>
    <t>Funk. klas: 076 Poslovi i usluge zdravstva koji nisu drugdje svrstani</t>
  </si>
  <si>
    <t>B. RAČUN FINANCIRANJA</t>
  </si>
  <si>
    <t>8 Primici od financijske imovine i zaduživanja</t>
  </si>
  <si>
    <t>84 Primici od zaduživanja</t>
  </si>
  <si>
    <t>844 Primljeni krediti i zajmovi od kreditnih i ostalih financijskih institucija izvan javnog sektora</t>
  </si>
  <si>
    <t>8443 Primljeni krediti od tuzemnih kreditnih institucija izvan javnog sektora</t>
  </si>
  <si>
    <t>SVEUKUPNO PRIMICI</t>
  </si>
  <si>
    <t>5 Izdaci za financijsku imovinu i otplate zajmova</t>
  </si>
  <si>
    <t>54 Izdaci za otplatu glavnice primljenih kredita i zajmova</t>
  </si>
  <si>
    <t>544 Otplata glavnice primljenih kredita i zajmova od kreditnih i ostalih financijskih institucija izvan javnog sektora</t>
  </si>
  <si>
    <t>5443 Otplata glavnice primljenih kredita od tuzemnih kreditnih institucija izvan javnog sektora</t>
  </si>
  <si>
    <t>SVEUKUPNO IZDACI</t>
  </si>
  <si>
    <t>SVEUKUPNO RASHODI I IZDACI</t>
  </si>
  <si>
    <t>1008001 PRORAČUN PRIMORSKO-GORANSKA ŽUPANIJE</t>
  </si>
  <si>
    <t>Glava: 2 ŽUPANIJSKE USTANOVE ZDRAVSTVA</t>
  </si>
  <si>
    <t>Glava: 4 DOM ZDRAVLJA PGŽ</t>
  </si>
  <si>
    <t>Izvor: 111 Porezni i ostali prihodi</t>
  </si>
  <si>
    <t>Izvor: 321 Vlastiti prihodi - proračunski korisnici</t>
  </si>
  <si>
    <t>Izvor: 431 Prihodi za posebne namjene - proračunski korisnici</t>
  </si>
  <si>
    <t>Izvor: 521 Pomoći - proračunski korisnici</t>
  </si>
  <si>
    <t>Izvor: 731 Prihodi od prodaje ili zamjene nefin. imov. i naknade štete s naslova osiguranja - prorač. korisnici</t>
  </si>
  <si>
    <t>Izvor: 621 Donacije - proračunski korisnici</t>
  </si>
  <si>
    <t>Izvor: 525 Pomoći za provođenje EU projekata - proračunski korisnici</t>
  </si>
  <si>
    <t>Izvor: 181 Prenesena sredstva - opći prihodi i primici</t>
  </si>
  <si>
    <t>Izvor: 782 Prenesena sredstva - Prihodi od prodaje ili zamjene nefinancijske imovine i naknade štete s naslova osiguranja</t>
  </si>
  <si>
    <t>Program: 4209 Zdravstvena zaštita</t>
  </si>
  <si>
    <t>A 420901 Administracija i upravljanje</t>
  </si>
  <si>
    <t>A 420902 Specijalizacije doktora medicine</t>
  </si>
  <si>
    <t>A 420903 Specijalizacije doktora medicine - EU projekt</t>
  </si>
  <si>
    <t>A 420904 Dežurna ambulanta</t>
  </si>
  <si>
    <t>A 420905 Sportska ambulanta</t>
  </si>
  <si>
    <t>Program: 4210 Unaprjeđenje zdravstvene zaštite</t>
  </si>
  <si>
    <t>A 421002 Programi edukacije, prevencije i promocije zdravlja</t>
  </si>
  <si>
    <t>A 421003 Povećanje dostupnosti zdravstvene zaštite</t>
  </si>
  <si>
    <t>K 421004 Ulaganje i opremanje objekata</t>
  </si>
  <si>
    <t>Izvor: 445 Prihodi za decentralizirane funkcije - zdravstvene ustanove</t>
  </si>
  <si>
    <t>K 421005 Zanavljanje voznog parka</t>
  </si>
  <si>
    <t>K 421006 Projekt Doma zdravlja u Opatiji</t>
  </si>
  <si>
    <t>A 421007 Otplata kredita za projekt izgradnje Doma zdravlja Novi Vinodolski</t>
  </si>
  <si>
    <t>PRIJEDLOG POLUGODIŠNJEG IZVJEŠTAJA O IZVRŠENJU FINANCIJSKOG PLANA
DOMA ZDRAVLJA PRIMORSKO-GORANSKE ŽUPANIJE ZA 2025. GODINU</t>
  </si>
  <si>
    <t>I. OPĆI DIO</t>
  </si>
  <si>
    <t>Članak 1.</t>
  </si>
  <si>
    <t>Naziv</t>
  </si>
  <si>
    <t>PRIHODI POSLOVANJA</t>
  </si>
  <si>
    <t>PRIHODI OD PRODAJE NEFINANCIJSKE IMOVINE</t>
  </si>
  <si>
    <t>UKUPNO PRIHODI</t>
  </si>
  <si>
    <t>RASHODI POSLOVANJA</t>
  </si>
  <si>
    <t>RASHODI ZA NABAVU NEFINANCIJSKE IMOVINE</t>
  </si>
  <si>
    <t>UKUPNO RASHODI</t>
  </si>
  <si>
    <t>RAZLIKA – VIŠAK / MANJAK</t>
  </si>
  <si>
    <t>-</t>
  </si>
  <si>
    <t>B. RAČUN ZADUŽIVANJA / FINANCIRANJA</t>
  </si>
  <si>
    <t>PRIMICI OD FINANCIJSKE IMOVINE I ZADUŽIVANJA</t>
  </si>
  <si>
    <t>IZDACI ZA FINANCIJSKU IMOVINU I OTPLATE ZAJMOVA</t>
  </si>
  <si>
    <t>NETO ZADUŽIVANJE / FINANCIRANJE</t>
  </si>
  <si>
    <t>C. PRENESENI VIŠAK I MANJAK IZ PRETHODNIH GODINA</t>
  </si>
  <si>
    <t>Članak 2.</t>
  </si>
  <si>
    <t>Članak 3.</t>
  </si>
  <si>
    <t>Izvršenje 1.-6. 
2025. (1)</t>
  </si>
  <si>
    <t>Izvršenje 1.-6. 
2026. (4)</t>
  </si>
  <si>
    <t>Rebalans 
2026. (2)</t>
  </si>
  <si>
    <t>Tekući plan 
2026. (3)</t>
  </si>
  <si>
    <t>Financijski plan Doma zdravlja Primorsko-goranske županije za 2026. godinu ostvaren je u prvom polugodištu 2026. godine kako slijedi:</t>
  </si>
  <si>
    <t>Izvršenje prihoda i rashoda te primitaka i izdataka po ekonomskoj klasifikaciji i izvorima financiranja i rashoda prema funkcijskoj klasifikaciji utvrđenih u Računu prihoda i rashoda i Računu financiranja za prvo polugodište 2026. godine, te izvršenje rashoda Posebnog dijela financijskog plana iskazano po programskoj klasifikaciji sastavni je dio Polugodišnjeg izvještaja.</t>
  </si>
  <si>
    <t>Polugodišnji izvještaj o izvršenju Doma zdravlja Primorsko-goranske županije za 2026. godinu objavljuje se na mrežnim stranicama Doma zdravlja Primorsko-goranske županije.</t>
  </si>
  <si>
    <t>I. OPĆI DIO KONSOLIDIRANOG FINANCIJSKOG PLANA za razdoblje od 01.01.2026. do 30.06.2026.</t>
  </si>
  <si>
    <t>Izvršenje I - VI 2025. (2.)</t>
  </si>
  <si>
    <t>Tekući plan 2026. (4.)</t>
  </si>
  <si>
    <t>Izvorni plan 2026. (3.)</t>
  </si>
  <si>
    <t>Izvršenje I-VI 2026. (5.)</t>
  </si>
  <si>
    <t xml:space="preserve">II. POSEBNI DIO KONSOLIDIRANOG PRORAČUNA za razdoblje od 01.01.2026. do 30.06.2026. </t>
  </si>
  <si>
    <t xml:space="preserve">VIŠAK/MANJAK IZ PRETHODNE(IH) GODINE KOJE ĆE SE RASPOREDITI /POKRITI </t>
  </si>
  <si>
    <t xml:space="preserve">PRENESENI VIŠAK/MANJKA IZ PRETHODNE(IH) GODINA </t>
  </si>
  <si>
    <t>PRIJENOS VIŠKA/MANJKA U SLJEDEĆE RAZDOBLJE</t>
  </si>
  <si>
    <t>VIŠAK / MANJAK + NETO ZADUŽIVANJE / FINANCIRANJE + PRENESENI VIŠAK / MANJAK - PRIJENOS VIŠKA/MANJKA U SLJEDEĆE RAZDOBLJE</t>
  </si>
  <si>
    <t>Izvor: 5.581 Mehanizam za oporavak i otpornost - bespovratna sredstva</t>
  </si>
  <si>
    <t>Izvor: 5.50 Pomoći iz državnog proračuna</t>
  </si>
  <si>
    <t>Izvor: 5.52 Ostale pomoći</t>
  </si>
  <si>
    <t>Izvor: 5.56 Fondovi EU</t>
  </si>
  <si>
    <t>Izvor: 5.58 Instrumenti EU nove geracije</t>
  </si>
  <si>
    <t>Izvor: 1.12 Sredstava za učešće</t>
  </si>
  <si>
    <t>6414 Prihodi od zateznih kamata</t>
  </si>
  <si>
    <t>3225 Sitni inventar i auto gume</t>
  </si>
  <si>
    <t>4124 Ostala prava</t>
  </si>
  <si>
    <t>421 Građevinski objekti</t>
  </si>
  <si>
    <t>4212 Poslovni objekti</t>
  </si>
  <si>
    <t>Izvor: 5.520 Ostale pomoći</t>
  </si>
  <si>
    <t>K 421030 Energetska obnova Doma zdravlja Crikvenica-EU</t>
  </si>
  <si>
    <t>Izvor: 1.120 Sredstva učešća za pomoći</t>
  </si>
  <si>
    <t>K 421031 Energetska obnova Doma zdravlja Ravna Gora-EU</t>
  </si>
  <si>
    <t>K 421032 Energetska obnova Doma zdravlja Delnice-EU</t>
  </si>
  <si>
    <t>K 421040 ITP za otoke - Uređenje centra za poboljšanje kvalitete života na otocima Doma zdravlja Primorsko - goranske županije</t>
  </si>
  <si>
    <t>Izvor: 5.501 Pomoći iz državnog proračuna kroz opće prihode i primitke</t>
  </si>
  <si>
    <t>Izvor: 5.563 Europski fond za regionalni razvoj</t>
  </si>
  <si>
    <t>Indeks 4/1 (5)</t>
  </si>
  <si>
    <t>Indeks 4/3 (6)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</si>
</sst>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FF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rgb="FF0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8">
    <xf numFmtId="0" fontId="0" fillId="0" borderId="0" xfId="0"/>
    <xf numFmtId="0" fontId="3" fillId="0" borderId="0" xfId="0" quotePrefix="1" applyFont="1" applyAlignment="1">
      <alignment horizontal="center" wrapText="1"/>
    </xf>
    <xf numFmtId="0" fontId="3" fillId="3" borderId="0" xfId="0" quotePrefix="1" applyFont="1" applyFill="1" applyAlignment="1">
      <alignment horizontal="center" wrapText="1"/>
    </xf>
    <xf numFmtId="164" fontId="4" fillId="3" borderId="0" xfId="0" applyNumberFormat="1" applyFont="1" applyFill="1"/>
    <xf numFmtId="0" fontId="3" fillId="0" borderId="0" xfId="0" applyFont="1" applyAlignment="1">
      <alignment horizontal="justify" vertical="center"/>
    </xf>
    <xf numFmtId="0" fontId="4" fillId="3" borderId="0" xfId="0" applyFont="1" applyFill="1"/>
    <xf numFmtId="0" fontId="4" fillId="0" borderId="0" xfId="0" applyFont="1" applyAlignment="1">
      <alignment horizontal="justify"/>
    </xf>
    <xf numFmtId="0" fontId="5" fillId="0" borderId="0" xfId="0" applyFont="1" applyAlignment="1">
      <alignment horizontal="justify"/>
    </xf>
    <xf numFmtId="0" fontId="5" fillId="3" borderId="0" xfId="0" applyFont="1" applyFill="1"/>
    <xf numFmtId="164" fontId="5" fillId="3" borderId="0" xfId="0" applyNumberFormat="1" applyFont="1" applyFill="1"/>
    <xf numFmtId="0" fontId="6" fillId="0" borderId="0" xfId="0" applyFont="1" applyAlignment="1">
      <alignment horizontal="justify" vertical="center"/>
    </xf>
    <xf numFmtId="0" fontId="5" fillId="3" borderId="0" xfId="0" applyFont="1" applyFill="1" applyAlignment="1">
      <alignment vertical="center"/>
    </xf>
    <xf numFmtId="164" fontId="5" fillId="3" borderId="0" xfId="0" applyNumberFormat="1" applyFont="1" applyFill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justify" vertical="center" wrapText="1"/>
    </xf>
    <xf numFmtId="4" fontId="8" fillId="0" borderId="3" xfId="0" applyNumberFormat="1" applyFont="1" applyBorder="1" applyAlignment="1">
      <alignment horizontal="right" vertical="center"/>
    </xf>
    <xf numFmtId="2" fontId="8" fillId="0" borderId="3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horizontal="justify" vertical="center" wrapText="1"/>
    </xf>
    <xf numFmtId="4" fontId="7" fillId="0" borderId="3" xfId="0" applyNumberFormat="1" applyFont="1" applyBorder="1" applyAlignment="1">
      <alignment horizontal="right" vertical="center" wrapText="1"/>
    </xf>
    <xf numFmtId="2" fontId="7" fillId="0" borderId="3" xfId="0" applyNumberFormat="1" applyFont="1" applyBorder="1" applyAlignment="1">
      <alignment horizontal="right" vertical="center"/>
    </xf>
    <xf numFmtId="0" fontId="8" fillId="0" borderId="3" xfId="0" quotePrefix="1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8" fillId="0" borderId="0" xfId="0" applyFont="1" applyAlignment="1">
      <alignment horizontal="justify" vertical="center"/>
    </xf>
    <xf numFmtId="4" fontId="8" fillId="0" borderId="0" xfId="0" applyNumberFormat="1" applyFont="1" applyAlignment="1">
      <alignment vertical="center"/>
    </xf>
    <xf numFmtId="2" fontId="8" fillId="0" borderId="0" xfId="0" applyNumberFormat="1" applyFont="1" applyAlignment="1">
      <alignment horizontal="right" vertical="center"/>
    </xf>
    <xf numFmtId="4" fontId="5" fillId="0" borderId="0" xfId="0" applyNumberFormat="1" applyFont="1" applyAlignment="1">
      <alignment vertical="center"/>
    </xf>
    <xf numFmtId="2" fontId="5" fillId="0" borderId="0" xfId="0" applyNumberFormat="1" applyFont="1" applyAlignment="1">
      <alignment horizontal="right" vertical="center"/>
    </xf>
    <xf numFmtId="0" fontId="8" fillId="0" borderId="3" xfId="0" applyFont="1" applyBorder="1" applyAlignment="1">
      <alignment horizontal="left" vertical="center" wrapText="1"/>
    </xf>
    <xf numFmtId="4" fontId="8" fillId="0" borderId="3" xfId="0" applyNumberFormat="1" applyFont="1" applyBorder="1" applyAlignment="1">
      <alignment horizontal="right" vertical="center" wrapText="1"/>
    </xf>
    <xf numFmtId="2" fontId="8" fillId="0" borderId="3" xfId="0" applyNumberFormat="1" applyFont="1" applyBorder="1" applyAlignment="1">
      <alignment horizontal="right" vertical="center" wrapText="1"/>
    </xf>
    <xf numFmtId="2" fontId="7" fillId="0" borderId="3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left" vertical="center"/>
    </xf>
    <xf numFmtId="4" fontId="8" fillId="3" borderId="0" xfId="0" applyNumberFormat="1" applyFont="1" applyFill="1" applyAlignment="1">
      <alignment vertical="center"/>
    </xf>
    <xf numFmtId="2" fontId="8" fillId="3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2" fontId="6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" fontId="7" fillId="0" borderId="0" xfId="0" applyNumberFormat="1" applyFont="1" applyAlignment="1">
      <alignment vertical="center"/>
    </xf>
    <xf numFmtId="2" fontId="7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10" fontId="3" fillId="0" borderId="0" xfId="0" applyNumberFormat="1" applyFont="1" applyAlignment="1">
      <alignment horizontal="right" vertical="center" wrapText="1"/>
    </xf>
    <xf numFmtId="0" fontId="3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8" fillId="0" borderId="0" xfId="0" applyFont="1"/>
    <xf numFmtId="164" fontId="8" fillId="0" borderId="0" xfId="0" applyNumberFormat="1" applyFont="1"/>
    <xf numFmtId="0" fontId="4" fillId="0" borderId="0" xfId="0" quotePrefix="1" applyFont="1" applyAlignment="1">
      <alignment horizontal="left" wrapText="1"/>
    </xf>
    <xf numFmtId="0" fontId="4" fillId="3" borderId="0" xfId="0" quotePrefix="1" applyFont="1" applyFill="1" applyAlignment="1">
      <alignment horizontal="left" wrapText="1"/>
    </xf>
    <xf numFmtId="0" fontId="4" fillId="0" borderId="0" xfId="0" applyFont="1"/>
    <xf numFmtId="4" fontId="4" fillId="0" borderId="0" xfId="0" applyNumberFormat="1" applyFont="1"/>
    <xf numFmtId="0" fontId="5" fillId="0" borderId="0" xfId="0" applyFont="1"/>
    <xf numFmtId="4" fontId="5" fillId="0" borderId="0" xfId="0" applyNumberFormat="1" applyFont="1"/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4" fillId="4" borderId="0" xfId="0" applyFont="1" applyFill="1"/>
    <xf numFmtId="4" fontId="8" fillId="0" borderId="0" xfId="0" applyNumberFormat="1" applyFont="1"/>
    <xf numFmtId="0" fontId="8" fillId="4" borderId="0" xfId="0" applyFont="1" applyFill="1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9" fillId="5" borderId="2" xfId="0" applyFont="1" applyFill="1" applyBorder="1" applyAlignment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4" fontId="9" fillId="2" borderId="2" xfId="0" applyNumberFormat="1" applyFont="1" applyFill="1" applyBorder="1" applyAlignment="1">
      <alignment horizontal="right" vertical="center" wrapText="1"/>
    </xf>
    <xf numFmtId="0" fontId="10" fillId="2" borderId="2" xfId="0" applyFont="1" applyFill="1" applyBorder="1" applyAlignment="1">
      <alignment horizontal="left" vertical="center" wrapText="1"/>
    </xf>
    <xf numFmtId="4" fontId="10" fillId="2" borderId="2" xfId="0" applyNumberFormat="1" applyFont="1" applyFill="1" applyBorder="1" applyAlignment="1">
      <alignment horizontal="right" vertical="center" wrapText="1"/>
    </xf>
    <xf numFmtId="4" fontId="9" fillId="5" borderId="2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4" fontId="0" fillId="0" borderId="0" xfId="0" applyNumberFormat="1" applyAlignment="1">
      <alignment horizontal="left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4" fontId="9" fillId="5" borderId="2" xfId="0" applyNumberFormat="1" applyFont="1" applyFill="1" applyBorder="1" applyAlignment="1">
      <alignment horizontal="left" vertical="center" wrapText="1"/>
    </xf>
    <xf numFmtId="4" fontId="10" fillId="5" borderId="2" xfId="0" applyNumberFormat="1" applyFont="1" applyFill="1" applyBorder="1" applyAlignment="1">
      <alignment horizontal="left" vertical="center" wrapText="1"/>
    </xf>
    <xf numFmtId="4" fontId="10" fillId="2" borderId="2" xfId="0" applyNumberFormat="1" applyFont="1" applyFill="1" applyBorder="1" applyAlignment="1">
      <alignment horizontal="left" vertical="center" wrapText="1"/>
    </xf>
    <xf numFmtId="4" fontId="10" fillId="5" borderId="2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Alignment="1">
      <alignment horizontal="left" vertical="center"/>
    </xf>
    <xf numFmtId="4" fontId="0" fillId="0" borderId="0" xfId="0" applyNumberFormat="1" applyAlignment="1">
      <alignment horizontal="left" vertical="center"/>
    </xf>
    <xf numFmtId="4" fontId="9" fillId="2" borderId="2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9" fillId="5" borderId="2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1" fillId="2" borderId="2" xfId="0" applyFont="1" applyFill="1" applyBorder="1" applyAlignment="1">
      <alignment horizontal="left" vertical="center" wrapText="1"/>
    </xf>
    <xf numFmtId="0" fontId="7" fillId="5" borderId="2" xfId="0" applyFont="1" applyFill="1" applyBorder="1" applyAlignment="1">
      <alignment horizontal="left" vertical="center" wrapText="1"/>
    </xf>
    <xf numFmtId="4" fontId="7" fillId="5" borderId="2" xfId="0" applyNumberFormat="1" applyFont="1" applyFill="1" applyBorder="1" applyAlignment="1">
      <alignment horizontal="right" vertical="center" wrapText="1"/>
    </xf>
    <xf numFmtId="0" fontId="9" fillId="6" borderId="2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0" xfId="0" quotePrefix="1" applyFont="1" applyFill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7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0" fontId="10" fillId="0" borderId="4" xfId="0" applyFont="1" applyFill="1" applyBorder="1" applyAlignment="1">
      <alignment horizontal="left" vertical="center" wrapText="1"/>
    </xf>
    <xf numFmtId="4" fontId="9" fillId="5" borderId="2" xfId="0" applyNumberFormat="1" applyFont="1" applyFill="1" applyBorder="1" applyAlignment="1">
      <alignment vertical="center" wrapText="1"/>
    </xf>
    <xf numFmtId="4" fontId="9" fillId="2" borderId="2" xfId="0" applyNumberFormat="1" applyFont="1" applyFill="1" applyBorder="1" applyAlignment="1">
      <alignment vertical="center" wrapText="1"/>
    </xf>
    <xf numFmtId="4" fontId="10" fillId="2" borderId="2" xfId="0" applyNumberFormat="1" applyFont="1" applyFill="1" applyBorder="1" applyAlignment="1">
      <alignment vertical="center" wrapText="1"/>
    </xf>
    <xf numFmtId="4" fontId="10" fillId="0" borderId="4" xfId="0" applyNumberFormat="1" applyFont="1" applyFill="1" applyBorder="1" applyAlignment="1">
      <alignment vertical="center" wrapText="1"/>
    </xf>
    <xf numFmtId="0" fontId="11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4" fontId="7" fillId="5" borderId="2" xfId="0" applyNumberFormat="1" applyFont="1" applyFill="1" applyBorder="1" applyAlignment="1">
      <alignment vertical="center" wrapText="1"/>
    </xf>
    <xf numFmtId="4" fontId="9" fillId="6" borderId="2" xfId="0" applyNumberFormat="1" applyFont="1" applyFill="1" applyBorder="1" applyAlignment="1">
      <alignment vertical="center" wrapText="1"/>
    </xf>
    <xf numFmtId="4" fontId="11" fillId="2" borderId="2" xfId="0" applyNumberFormat="1" applyFont="1" applyFill="1" applyBorder="1" applyAlignment="1">
      <alignment vertical="center" wrapText="1"/>
    </xf>
    <xf numFmtId="4" fontId="7" fillId="2" borderId="2" xfId="0" applyNumberFormat="1" applyFont="1" applyFill="1" applyBorder="1" applyAlignment="1">
      <alignment vertical="center" wrapText="1"/>
    </xf>
    <xf numFmtId="4" fontId="8" fillId="2" borderId="2" xfId="0" applyNumberFormat="1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0" fillId="2" borderId="2" xfId="0" applyNumberFormat="1" applyFont="1" applyFill="1" applyBorder="1" applyAlignment="1">
      <alignment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4" fontId="1" fillId="0" borderId="0" xfId="0" applyNumberFormat="1" applyFont="1" applyAlignment="1">
      <alignment horizontal="left" vertical="center" wrapText="1"/>
    </xf>
    <xf numFmtId="4" fontId="10" fillId="2" borderId="4" xfId="0" applyNumberFormat="1" applyFont="1" applyFill="1" applyBorder="1" applyAlignment="1">
      <alignment horizontal="right" vertical="center" wrapText="1"/>
    </xf>
    <xf numFmtId="0" fontId="9" fillId="5" borderId="3" xfId="0" applyFont="1" applyFill="1" applyBorder="1" applyAlignment="1">
      <alignment horizontal="left" vertical="center" wrapText="1"/>
    </xf>
    <xf numFmtId="4" fontId="1" fillId="5" borderId="3" xfId="0" applyNumberFormat="1" applyFont="1" applyFill="1" applyBorder="1" applyAlignment="1">
      <alignment vertical="center"/>
    </xf>
    <xf numFmtId="4" fontId="9" fillId="5" borderId="3" xfId="0" applyNumberFormat="1" applyFont="1" applyFill="1" applyBorder="1" applyAlignment="1">
      <alignment horizontal="right" vertical="center" wrapText="1"/>
    </xf>
    <xf numFmtId="4" fontId="7" fillId="6" borderId="2" xfId="0" applyNumberFormat="1" applyFont="1" applyFill="1" applyBorder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4" fontId="11" fillId="0" borderId="2" xfId="0" applyNumberFormat="1" applyFont="1" applyFill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3" fillId="2" borderId="2" xfId="0" applyFont="1" applyFill="1" applyBorder="1" applyAlignment="1">
      <alignment horizontal="left" vertical="center" wrapText="1"/>
    </xf>
    <xf numFmtId="4" fontId="13" fillId="2" borderId="2" xfId="0" applyNumberFormat="1" applyFont="1" applyFill="1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15" fillId="2" borderId="2" xfId="0" applyFont="1" applyFill="1" applyBorder="1" applyAlignment="1">
      <alignment horizontal="left" vertical="center" wrapText="1"/>
    </xf>
    <xf numFmtId="4" fontId="15" fillId="2" borderId="2" xfId="0" applyNumberFormat="1" applyFont="1" applyFill="1" applyBorder="1" applyAlignment="1">
      <alignment vertical="center" wrapText="1"/>
    </xf>
    <xf numFmtId="0" fontId="15" fillId="0" borderId="0" xfId="0" applyFont="1" applyAlignment="1">
      <alignment horizontal="left" vertical="center"/>
    </xf>
    <xf numFmtId="4" fontId="1" fillId="0" borderId="0" xfId="0" applyNumberFormat="1" applyFont="1" applyFill="1" applyAlignment="1">
      <alignment horizontal="left" vertical="center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2" xfId="0" applyNumberFormat="1" applyFont="1" applyFill="1" applyBorder="1" applyAlignment="1">
      <alignment vertical="center" wrapText="1"/>
    </xf>
    <xf numFmtId="4" fontId="9" fillId="0" borderId="2" xfId="0" applyNumberFormat="1" applyFont="1" applyFill="1" applyBorder="1" applyAlignment="1">
      <alignment vertical="center" wrapText="1"/>
    </xf>
    <xf numFmtId="4" fontId="7" fillId="0" borderId="2" xfId="0" applyNumberFormat="1" applyFont="1" applyFill="1" applyBorder="1" applyAlignment="1">
      <alignment horizontal="right" vertical="center" wrapText="1"/>
    </xf>
    <xf numFmtId="10" fontId="7" fillId="0" borderId="3" xfId="0" applyNumberFormat="1" applyFont="1" applyBorder="1" applyAlignment="1">
      <alignment horizontal="center" vertical="top" wrapText="1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475FB-207E-4BA5-BD7D-34AE7760A667}">
  <sheetPr>
    <pageSetUpPr fitToPage="1"/>
  </sheetPr>
  <dimension ref="A1:Y37"/>
  <sheetViews>
    <sheetView workbookViewId="0">
      <selection activeCell="K12" sqref="K12"/>
    </sheetView>
  </sheetViews>
  <sheetFormatPr defaultColWidth="9.109375" defaultRowHeight="14.4" x14ac:dyDescent="0.3"/>
  <cols>
    <col min="1" max="1" width="52.5546875" style="47" customWidth="1"/>
    <col min="2" max="5" width="18.77734375" style="47" customWidth="1"/>
    <col min="6" max="7" width="18.77734375" style="48" customWidth="1"/>
    <col min="8" max="8" width="21.33203125" style="47" customWidth="1"/>
    <col min="9" max="10" width="15" style="60" customWidth="1"/>
    <col min="11" max="11" width="9.109375" style="47"/>
    <col min="12" max="12" width="13.44140625" style="47" customWidth="1"/>
    <col min="13" max="25" width="9.109375" style="47"/>
    <col min="26" max="16384" width="9.109375" style="61"/>
  </cols>
  <sheetData>
    <row r="1" spans="1:12" s="51" customFormat="1" ht="17.399999999999999" x14ac:dyDescent="0.35">
      <c r="A1" s="49"/>
      <c r="B1" s="50"/>
      <c r="C1" s="50"/>
      <c r="D1" s="50"/>
      <c r="E1" s="50"/>
      <c r="F1" s="3"/>
      <c r="G1" s="3"/>
      <c r="I1" s="52"/>
      <c r="J1" s="52"/>
    </row>
    <row r="2" spans="1:12" s="51" customFormat="1" ht="21" x14ac:dyDescent="0.35">
      <c r="A2" s="92" t="s">
        <v>167</v>
      </c>
      <c r="B2" s="92"/>
      <c r="C2" s="92"/>
      <c r="D2" s="92"/>
      <c r="E2" s="92"/>
      <c r="F2" s="92"/>
      <c r="G2" s="92"/>
      <c r="I2" s="52"/>
      <c r="J2" s="52"/>
    </row>
    <row r="3" spans="1:12" s="51" customFormat="1" ht="17.399999999999999" x14ac:dyDescent="0.35">
      <c r="A3" s="1"/>
      <c r="B3" s="2"/>
      <c r="C3" s="2"/>
      <c r="D3" s="2"/>
      <c r="E3" s="2"/>
      <c r="F3" s="3"/>
      <c r="G3" s="3"/>
      <c r="I3" s="52"/>
      <c r="J3" s="52"/>
    </row>
    <row r="4" spans="1:12" s="51" customFormat="1" ht="17.399999999999999" x14ac:dyDescent="0.35">
      <c r="A4" s="4" t="s">
        <v>168</v>
      </c>
      <c r="B4" s="5"/>
      <c r="C4" s="5"/>
      <c r="D4" s="5"/>
      <c r="E4" s="5"/>
      <c r="F4" s="3"/>
      <c r="G4" s="3"/>
      <c r="I4" s="52"/>
      <c r="J4" s="52"/>
    </row>
    <row r="5" spans="1:12" s="51" customFormat="1" ht="17.399999999999999" x14ac:dyDescent="0.35">
      <c r="A5" s="93" t="s">
        <v>169</v>
      </c>
      <c r="B5" s="93"/>
      <c r="C5" s="93"/>
      <c r="D5" s="93"/>
      <c r="E5" s="93"/>
      <c r="F5" s="93"/>
      <c r="G5" s="93"/>
      <c r="I5" s="52"/>
      <c r="J5" s="52"/>
    </row>
    <row r="6" spans="1:12" s="51" customFormat="1" ht="17.399999999999999" x14ac:dyDescent="0.35">
      <c r="A6" s="6"/>
      <c r="B6" s="5"/>
      <c r="C6" s="5"/>
      <c r="D6" s="5"/>
      <c r="E6" s="5"/>
      <c r="F6" s="3"/>
      <c r="G6" s="3"/>
      <c r="I6" s="52"/>
      <c r="J6" s="52"/>
    </row>
    <row r="7" spans="1:12" s="51" customFormat="1" ht="17.399999999999999" x14ac:dyDescent="0.35">
      <c r="A7" s="90" t="s">
        <v>190</v>
      </c>
      <c r="B7" s="90"/>
      <c r="C7" s="90"/>
      <c r="D7" s="90"/>
      <c r="E7" s="90"/>
      <c r="F7" s="90"/>
      <c r="G7" s="90"/>
      <c r="I7" s="52"/>
      <c r="J7" s="52"/>
    </row>
    <row r="8" spans="1:12" s="53" customFormat="1" ht="15.6" x14ac:dyDescent="0.3">
      <c r="A8" s="7"/>
      <c r="B8" s="8"/>
      <c r="C8" s="8"/>
      <c r="D8" s="8"/>
      <c r="E8" s="8"/>
      <c r="F8" s="9"/>
      <c r="G8" s="9"/>
      <c r="I8" s="54"/>
      <c r="J8" s="54"/>
    </row>
    <row r="9" spans="1:12" s="55" customFormat="1" ht="15.6" x14ac:dyDescent="0.3">
      <c r="A9" s="10" t="s">
        <v>3</v>
      </c>
      <c r="B9" s="11"/>
      <c r="C9" s="11"/>
      <c r="D9" s="11"/>
      <c r="E9" s="11"/>
      <c r="F9" s="12"/>
      <c r="G9" s="12"/>
      <c r="I9" s="26"/>
      <c r="J9" s="26"/>
    </row>
    <row r="10" spans="1:12" s="38" customFormat="1" ht="28.8" x14ac:dyDescent="0.3">
      <c r="A10" s="13" t="s">
        <v>170</v>
      </c>
      <c r="B10" s="13" t="s">
        <v>186</v>
      </c>
      <c r="C10" s="13" t="s">
        <v>188</v>
      </c>
      <c r="D10" s="13" t="s">
        <v>189</v>
      </c>
      <c r="E10" s="13" t="s">
        <v>187</v>
      </c>
      <c r="F10" s="14" t="s">
        <v>222</v>
      </c>
      <c r="G10" s="137" t="s">
        <v>223</v>
      </c>
      <c r="I10" s="39"/>
      <c r="J10" s="39"/>
    </row>
    <row r="11" spans="1:12" s="56" customFormat="1" x14ac:dyDescent="0.3">
      <c r="A11" s="15" t="s">
        <v>171</v>
      </c>
      <c r="B11" s="16">
        <v>18421366.32</v>
      </c>
      <c r="C11" s="16">
        <v>46667582.880000003</v>
      </c>
      <c r="D11" s="16">
        <v>46667582.880000003</v>
      </c>
      <c r="E11" s="16">
        <v>19905448.52</v>
      </c>
      <c r="F11" s="17">
        <f>E11/B11*100</f>
        <v>108.05630903929607</v>
      </c>
      <c r="G11" s="17">
        <f>E11/D11*100</f>
        <v>42.653695116767523</v>
      </c>
      <c r="H11" s="24"/>
      <c r="I11" s="24"/>
      <c r="J11" s="24"/>
      <c r="L11" s="24"/>
    </row>
    <row r="12" spans="1:12" s="56" customFormat="1" x14ac:dyDescent="0.3">
      <c r="A12" s="15" t="s">
        <v>172</v>
      </c>
      <c r="B12" s="16">
        <v>0</v>
      </c>
      <c r="C12" s="16">
        <v>0</v>
      </c>
      <c r="D12" s="16">
        <v>0</v>
      </c>
      <c r="E12" s="16"/>
      <c r="F12" s="17" t="s">
        <v>178</v>
      </c>
      <c r="G12" s="17" t="s">
        <v>178</v>
      </c>
      <c r="H12" s="24"/>
      <c r="I12" s="24"/>
      <c r="J12" s="24"/>
      <c r="L12" s="24"/>
    </row>
    <row r="13" spans="1:12" s="38" customFormat="1" x14ac:dyDescent="0.3">
      <c r="A13" s="18" t="s">
        <v>173</v>
      </c>
      <c r="B13" s="19">
        <f>SUM(B11:B12)</f>
        <v>18421366.32</v>
      </c>
      <c r="C13" s="19">
        <f>SUM(C11:C12)</f>
        <v>46667582.880000003</v>
      </c>
      <c r="D13" s="19">
        <f>SUM(D11:D12)</f>
        <v>46667582.880000003</v>
      </c>
      <c r="E13" s="19">
        <f>SUM(E11:E12)</f>
        <v>19905448.52</v>
      </c>
      <c r="F13" s="20">
        <f>E13/B13*100</f>
        <v>108.05630903929607</v>
      </c>
      <c r="G13" s="20">
        <f t="shared" ref="G12:G15" si="0">E13/D13*100</f>
        <v>42.653695116767523</v>
      </c>
      <c r="H13" s="24"/>
      <c r="I13" s="24"/>
      <c r="J13" s="24"/>
      <c r="L13" s="24"/>
    </row>
    <row r="14" spans="1:12" s="56" customFormat="1" x14ac:dyDescent="0.3">
      <c r="A14" s="15" t="s">
        <v>174</v>
      </c>
      <c r="B14" s="16">
        <v>17143384.850000001</v>
      </c>
      <c r="C14" s="16">
        <v>40219034.210000001</v>
      </c>
      <c r="D14" s="16">
        <v>40219034.210000001</v>
      </c>
      <c r="E14" s="16">
        <v>17508860.600000001</v>
      </c>
      <c r="F14" s="17">
        <f>E14/B14*100</f>
        <v>102.13187624963108</v>
      </c>
      <c r="G14" s="17">
        <f t="shared" si="0"/>
        <v>43.533766894001211</v>
      </c>
      <c r="H14" s="24"/>
      <c r="I14" s="24"/>
      <c r="J14" s="24"/>
      <c r="L14" s="24"/>
    </row>
    <row r="15" spans="1:12" s="56" customFormat="1" x14ac:dyDescent="0.3">
      <c r="A15" s="21" t="s">
        <v>175</v>
      </c>
      <c r="B15" s="16">
        <v>317423.52</v>
      </c>
      <c r="C15" s="16">
        <v>6589040.6600000001</v>
      </c>
      <c r="D15" s="16">
        <v>6589040.6600000001</v>
      </c>
      <c r="E15" s="16">
        <v>3927308.65</v>
      </c>
      <c r="F15" s="17">
        <f>E15/B15*100</f>
        <v>1237.2456363662025</v>
      </c>
      <c r="G15" s="17">
        <f t="shared" si="0"/>
        <v>59.60364873511039</v>
      </c>
      <c r="H15" s="24"/>
      <c r="I15" s="24"/>
      <c r="J15" s="24"/>
      <c r="L15" s="24"/>
    </row>
    <row r="16" spans="1:12" s="38" customFormat="1" x14ac:dyDescent="0.3">
      <c r="A16" s="22" t="s">
        <v>176</v>
      </c>
      <c r="B16" s="19">
        <f>SUM(B14:B15)</f>
        <v>17460808.370000001</v>
      </c>
      <c r="C16" s="19">
        <f>SUM(C14:C15)</f>
        <v>46808074.870000005</v>
      </c>
      <c r="D16" s="19">
        <f>SUM(D14:D15)</f>
        <v>46808074.870000005</v>
      </c>
      <c r="E16" s="19">
        <f>SUM(E14:E15)</f>
        <v>21436169.25</v>
      </c>
      <c r="F16" s="20">
        <f>E16/B16*100</f>
        <v>122.76733582867905</v>
      </c>
      <c r="G16" s="20">
        <f>E16/D16*100</f>
        <v>45.795878829741746</v>
      </c>
      <c r="H16" s="24"/>
      <c r="I16" s="24"/>
      <c r="J16" s="24"/>
      <c r="L16" s="24"/>
    </row>
    <row r="17" spans="1:25" s="38" customFormat="1" x14ac:dyDescent="0.3">
      <c r="A17" s="18" t="s">
        <v>177</v>
      </c>
      <c r="B17" s="19">
        <f>B13-B16</f>
        <v>960557.94999999925</v>
      </c>
      <c r="C17" s="19">
        <f>C13-C16</f>
        <v>-140491.99000000209</v>
      </c>
      <c r="D17" s="19">
        <f>D13-D16</f>
        <v>-140491.99000000209</v>
      </c>
      <c r="E17" s="19">
        <f>E13-E16</f>
        <v>-1530720.7300000004</v>
      </c>
      <c r="F17" s="20" t="s">
        <v>178</v>
      </c>
      <c r="G17" s="20" t="s">
        <v>178</v>
      </c>
      <c r="H17" s="24"/>
      <c r="I17" s="24"/>
      <c r="J17" s="24"/>
      <c r="L17" s="24"/>
    </row>
    <row r="18" spans="1:25" s="56" customFormat="1" x14ac:dyDescent="0.3">
      <c r="A18" s="23"/>
      <c r="B18" s="24"/>
      <c r="C18" s="24"/>
      <c r="D18" s="24"/>
      <c r="E18" s="24"/>
      <c r="F18" s="25"/>
      <c r="G18" s="25"/>
      <c r="H18" s="24"/>
      <c r="I18" s="24"/>
      <c r="J18" s="24"/>
      <c r="L18" s="24"/>
    </row>
    <row r="19" spans="1:25" s="55" customFormat="1" ht="15.6" x14ac:dyDescent="0.3">
      <c r="A19" s="10" t="s">
        <v>179</v>
      </c>
      <c r="B19" s="26"/>
      <c r="C19" s="26"/>
      <c r="D19" s="26"/>
      <c r="E19" s="26"/>
      <c r="F19" s="27"/>
      <c r="G19" s="27"/>
      <c r="H19" s="24"/>
      <c r="I19" s="26"/>
      <c r="J19" s="26"/>
      <c r="L19" s="24"/>
    </row>
    <row r="20" spans="1:25" s="56" customFormat="1" x14ac:dyDescent="0.3">
      <c r="A20" s="28" t="s">
        <v>180</v>
      </c>
      <c r="B20" s="29">
        <v>0</v>
      </c>
      <c r="C20" s="29">
        <v>0</v>
      </c>
      <c r="D20" s="29">
        <v>0</v>
      </c>
      <c r="E20" s="29">
        <v>0</v>
      </c>
      <c r="F20" s="30" t="s">
        <v>178</v>
      </c>
      <c r="G20" s="30" t="s">
        <v>178</v>
      </c>
      <c r="H20" s="24"/>
      <c r="I20" s="24"/>
      <c r="J20" s="24"/>
      <c r="L20" s="24"/>
    </row>
    <row r="21" spans="1:25" s="56" customFormat="1" x14ac:dyDescent="0.3">
      <c r="A21" s="28" t="s">
        <v>181</v>
      </c>
      <c r="B21" s="29">
        <v>141349.79999999999</v>
      </c>
      <c r="C21" s="29">
        <v>141350</v>
      </c>
      <c r="D21" s="29">
        <v>141350</v>
      </c>
      <c r="E21" s="29">
        <v>141349.74</v>
      </c>
      <c r="F21" s="30">
        <f>E21/B21*100</f>
        <v>99.99995755211539</v>
      </c>
      <c r="G21" s="30">
        <f t="shared" ref="G20:G21" si="1">E21/D21*100</f>
        <v>99.999816059426948</v>
      </c>
      <c r="H21" s="24"/>
      <c r="I21" s="24"/>
      <c r="J21" s="24"/>
      <c r="L21" s="24"/>
    </row>
    <row r="22" spans="1:25" s="38" customFormat="1" x14ac:dyDescent="0.3">
      <c r="A22" s="22" t="s">
        <v>182</v>
      </c>
      <c r="B22" s="19">
        <f>B20-B21</f>
        <v>-141349.79999999999</v>
      </c>
      <c r="C22" s="19">
        <f>C20-C21</f>
        <v>-141350</v>
      </c>
      <c r="D22" s="19">
        <f>D20-D21</f>
        <v>-141350</v>
      </c>
      <c r="E22" s="19">
        <f>E20-E21</f>
        <v>-141349.74</v>
      </c>
      <c r="F22" s="31" t="s">
        <v>178</v>
      </c>
      <c r="G22" s="31" t="s">
        <v>178</v>
      </c>
      <c r="H22" s="24"/>
      <c r="I22" s="39"/>
      <c r="J22" s="39"/>
      <c r="L22" s="24"/>
    </row>
    <row r="23" spans="1:25" s="56" customFormat="1" ht="15" customHeight="1" x14ac:dyDescent="0.3">
      <c r="A23" s="32"/>
      <c r="B23" s="33"/>
      <c r="C23" s="33"/>
      <c r="D23" s="33"/>
      <c r="E23" s="33"/>
      <c r="F23" s="34"/>
      <c r="G23" s="34"/>
      <c r="H23" s="24"/>
      <c r="I23" s="24"/>
      <c r="J23" s="24"/>
    </row>
    <row r="24" spans="1:25" s="55" customFormat="1" ht="15.6" x14ac:dyDescent="0.3">
      <c r="A24" s="94" t="s">
        <v>183</v>
      </c>
      <c r="B24" s="94"/>
      <c r="C24" s="94"/>
      <c r="D24" s="94"/>
      <c r="E24" s="35"/>
      <c r="F24" s="36"/>
      <c r="G24" s="36"/>
      <c r="H24" s="24"/>
      <c r="I24" s="26"/>
      <c r="J24" s="26"/>
    </row>
    <row r="25" spans="1:25" s="56" customFormat="1" x14ac:dyDescent="0.3">
      <c r="A25" s="28" t="s">
        <v>200</v>
      </c>
      <c r="B25" s="29"/>
      <c r="C25" s="29">
        <v>1602135.65</v>
      </c>
      <c r="D25" s="29">
        <v>1602135.65</v>
      </c>
      <c r="E25" s="29">
        <v>826336.3</v>
      </c>
      <c r="F25" s="30" t="s">
        <v>178</v>
      </c>
      <c r="G25" s="30">
        <f t="shared" ref="G25" si="2">E25/D25*100</f>
        <v>51.577174504543365</v>
      </c>
      <c r="H25" s="24"/>
      <c r="I25" s="24"/>
      <c r="J25" s="24"/>
      <c r="L25" s="24"/>
    </row>
    <row r="26" spans="1:25" s="56" customFormat="1" ht="28.8" x14ac:dyDescent="0.3">
      <c r="A26" s="28" t="s">
        <v>199</v>
      </c>
      <c r="B26" s="29">
        <v>-775799.35</v>
      </c>
      <c r="C26" s="29">
        <v>-775799.35</v>
      </c>
      <c r="D26" s="29">
        <v>-775799.35</v>
      </c>
      <c r="E26" s="29"/>
      <c r="F26" s="30" t="s">
        <v>178</v>
      </c>
      <c r="G26" s="30" t="s">
        <v>178</v>
      </c>
      <c r="H26" s="24"/>
      <c r="I26" s="24"/>
      <c r="J26" s="24"/>
      <c r="L26" s="24"/>
    </row>
    <row r="27" spans="1:25" s="56" customFormat="1" x14ac:dyDescent="0.3">
      <c r="A27" s="28" t="s">
        <v>201</v>
      </c>
      <c r="B27" s="29"/>
      <c r="C27" s="29"/>
      <c r="D27" s="29"/>
      <c r="E27" s="29"/>
      <c r="F27" s="30"/>
      <c r="G27" s="30"/>
      <c r="H27" s="24"/>
      <c r="I27" s="24"/>
      <c r="J27" s="24"/>
      <c r="L27" s="24"/>
    </row>
    <row r="28" spans="1:25" s="56" customFormat="1" x14ac:dyDescent="0.3">
      <c r="A28" s="37"/>
      <c r="B28" s="38"/>
      <c r="C28" s="38"/>
      <c r="D28" s="39"/>
      <c r="E28" s="39"/>
      <c r="F28" s="40"/>
      <c r="G28" s="40"/>
      <c r="H28" s="24"/>
      <c r="I28" s="24"/>
      <c r="J28" s="24"/>
    </row>
    <row r="29" spans="1:25" s="38" customFormat="1" ht="43.2" x14ac:dyDescent="0.3">
      <c r="A29" s="22" t="s">
        <v>202</v>
      </c>
      <c r="B29" s="19">
        <f>B17+B22+B25+B26+B27</f>
        <v>43408.799999999232</v>
      </c>
      <c r="C29" s="19">
        <f t="shared" ref="C29:E29" si="3">C17+C22+C25+C26+C27</f>
        <v>544494.30999999784</v>
      </c>
      <c r="D29" s="19">
        <f t="shared" si="3"/>
        <v>544494.30999999784</v>
      </c>
      <c r="E29" s="19">
        <f t="shared" si="3"/>
        <v>-845734.17000000039</v>
      </c>
      <c r="F29" s="19"/>
      <c r="G29" s="31" t="s">
        <v>178</v>
      </c>
      <c r="H29" s="24"/>
      <c r="I29" s="39"/>
      <c r="J29" s="39"/>
      <c r="L29" s="24"/>
    </row>
    <row r="30" spans="1:25" s="57" customFormat="1" ht="17.399999999999999" x14ac:dyDescent="0.3">
      <c r="A30" s="41"/>
      <c r="B30" s="42"/>
      <c r="C30" s="42"/>
      <c r="D30" s="42"/>
      <c r="E30" s="42"/>
      <c r="F30" s="43"/>
      <c r="G30" s="43"/>
      <c r="I30" s="58"/>
      <c r="J30" s="58"/>
    </row>
    <row r="31" spans="1:25" s="59" customFormat="1" ht="17.399999999999999" x14ac:dyDescent="0.35">
      <c r="A31" s="95" t="s">
        <v>184</v>
      </c>
      <c r="B31" s="95"/>
      <c r="C31" s="95"/>
      <c r="D31" s="95"/>
      <c r="E31" s="95"/>
      <c r="F31" s="95"/>
      <c r="G31" s="95"/>
      <c r="H31" s="51"/>
      <c r="I31" s="52"/>
      <c r="J31" s="52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</row>
    <row r="32" spans="1:25" s="59" customFormat="1" ht="17.399999999999999" x14ac:dyDescent="0.35">
      <c r="A32" s="45"/>
      <c r="B32" s="44"/>
      <c r="C32" s="44"/>
      <c r="D32" s="44"/>
      <c r="E32" s="44"/>
      <c r="F32" s="44"/>
      <c r="G32" s="44"/>
      <c r="H32" s="51"/>
      <c r="I32" s="52"/>
      <c r="J32" s="52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</row>
    <row r="33" spans="1:25" s="59" customFormat="1" ht="66" customHeight="1" x14ac:dyDescent="0.35">
      <c r="A33" s="96" t="s">
        <v>191</v>
      </c>
      <c r="B33" s="96"/>
      <c r="C33" s="96"/>
      <c r="D33" s="96"/>
      <c r="E33" s="96"/>
      <c r="F33" s="96"/>
      <c r="G33" s="96"/>
      <c r="H33" s="51"/>
      <c r="I33" s="52"/>
      <c r="J33" s="52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</row>
    <row r="34" spans="1:25" s="59" customFormat="1" ht="17.399999999999999" x14ac:dyDescent="0.35">
      <c r="A34" s="46"/>
      <c r="B34" s="46"/>
      <c r="C34" s="46"/>
      <c r="D34" s="46"/>
      <c r="E34" s="46"/>
      <c r="F34" s="46"/>
      <c r="G34" s="46"/>
      <c r="H34" s="51"/>
      <c r="I34" s="52"/>
      <c r="J34" s="52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</row>
    <row r="35" spans="1:25" s="59" customFormat="1" ht="17.399999999999999" x14ac:dyDescent="0.35">
      <c r="A35" s="95" t="s">
        <v>185</v>
      </c>
      <c r="B35" s="95"/>
      <c r="C35" s="95"/>
      <c r="D35" s="95"/>
      <c r="E35" s="95"/>
      <c r="F35" s="95"/>
      <c r="G35" s="95"/>
      <c r="H35" s="51"/>
      <c r="I35" s="52"/>
      <c r="J35" s="52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</row>
    <row r="36" spans="1:25" s="59" customFormat="1" ht="17.399999999999999" x14ac:dyDescent="0.35">
      <c r="A36" s="45"/>
      <c r="B36" s="44"/>
      <c r="C36" s="44"/>
      <c r="D36" s="44"/>
      <c r="E36" s="44"/>
      <c r="F36" s="44"/>
      <c r="G36" s="44"/>
      <c r="H36" s="51"/>
      <c r="I36" s="52"/>
      <c r="J36" s="52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</row>
    <row r="37" spans="1:25" s="59" customFormat="1" ht="38.25" customHeight="1" x14ac:dyDescent="0.35">
      <c r="A37" s="90" t="s">
        <v>192</v>
      </c>
      <c r="B37" s="91"/>
      <c r="C37" s="91"/>
      <c r="D37" s="91"/>
      <c r="E37" s="91"/>
      <c r="F37" s="91"/>
      <c r="G37" s="91"/>
      <c r="H37" s="51"/>
      <c r="I37" s="52"/>
      <c r="J37" s="52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</row>
  </sheetData>
  <mergeCells count="8">
    <mergeCell ref="A37:G37"/>
    <mergeCell ref="A2:G2"/>
    <mergeCell ref="A5:G5"/>
    <mergeCell ref="A7:G7"/>
    <mergeCell ref="A24:D24"/>
    <mergeCell ref="A31:G31"/>
    <mergeCell ref="A33:G33"/>
    <mergeCell ref="A35:G35"/>
  </mergeCells>
  <pageMargins left="0.7" right="0.7" top="0.75" bottom="0.75" header="0.3" footer="0.3"/>
  <pageSetup paperSize="9" scale="73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3DD71-1B02-4DC6-8136-E4AEEC714208}">
  <sheetPr>
    <pageSetUpPr fitToPage="1"/>
  </sheetPr>
  <dimension ref="A1:G110"/>
  <sheetViews>
    <sheetView topLeftCell="A76" workbookViewId="0">
      <selection activeCell="E107" sqref="E107"/>
    </sheetView>
  </sheetViews>
  <sheetFormatPr defaultColWidth="9.109375" defaultRowHeight="14.4" x14ac:dyDescent="0.3"/>
  <cols>
    <col min="1" max="1" width="50.6640625" style="63" customWidth="1"/>
    <col min="2" max="7" width="30.6640625" style="80" customWidth="1"/>
    <col min="8" max="16384" width="9.109375" style="63"/>
  </cols>
  <sheetData>
    <row r="1" spans="1:7" ht="15" thickBot="1" x14ac:dyDescent="0.35">
      <c r="A1" s="62" t="s">
        <v>193</v>
      </c>
      <c r="B1" s="79"/>
    </row>
    <row r="2" spans="1:7" ht="15" thickBot="1" x14ac:dyDescent="0.35">
      <c r="A2" s="64" t="s">
        <v>0</v>
      </c>
      <c r="B2" s="74" t="s">
        <v>194</v>
      </c>
      <c r="C2" s="74" t="s">
        <v>196</v>
      </c>
      <c r="D2" s="74" t="s">
        <v>195</v>
      </c>
      <c r="E2" s="74" t="s">
        <v>197</v>
      </c>
      <c r="F2" s="74" t="s">
        <v>1</v>
      </c>
      <c r="G2" s="74" t="s">
        <v>2</v>
      </c>
    </row>
    <row r="3" spans="1:7" x14ac:dyDescent="0.3">
      <c r="A3" s="65" t="s">
        <v>3</v>
      </c>
      <c r="B3" s="75"/>
      <c r="C3" s="75"/>
      <c r="D3" s="75"/>
      <c r="E3" s="75"/>
      <c r="F3" s="75"/>
      <c r="G3" s="76"/>
    </row>
    <row r="4" spans="1:7" s="62" customFormat="1" x14ac:dyDescent="0.3">
      <c r="A4" s="67" t="s">
        <v>4</v>
      </c>
      <c r="B4" s="68">
        <v>18421366.32</v>
      </c>
      <c r="C4" s="68">
        <v>46667582.880000003</v>
      </c>
      <c r="D4" s="68">
        <v>46667582.880000003</v>
      </c>
      <c r="E4" s="68">
        <f>E5+E13+E17+E20+E26+E32</f>
        <v>19905448.52</v>
      </c>
      <c r="F4" s="68">
        <f>E4/B4*100</f>
        <v>108.05630903929607</v>
      </c>
      <c r="G4" s="68">
        <f>E4/D4*100</f>
        <v>42.653695116767523</v>
      </c>
    </row>
    <row r="5" spans="1:7" s="62" customFormat="1" ht="28.8" x14ac:dyDescent="0.3">
      <c r="A5" s="67" t="s">
        <v>5</v>
      </c>
      <c r="B5" s="68">
        <v>560508.55000000005</v>
      </c>
      <c r="C5" s="68">
        <v>3323131.13</v>
      </c>
      <c r="D5" s="68">
        <v>3323131.13</v>
      </c>
      <c r="E5" s="68">
        <f>E6+E8+E10</f>
        <v>581792.84</v>
      </c>
      <c r="F5" s="68">
        <f t="shared" ref="F5:F68" si="0">E5/B5*100</f>
        <v>103.79731763235367</v>
      </c>
      <c r="G5" s="68">
        <f t="shared" ref="G5:G68" si="1">E5/D5*100</f>
        <v>17.507369322497965</v>
      </c>
    </row>
    <row r="6" spans="1:7" x14ac:dyDescent="0.3">
      <c r="A6" s="69" t="s">
        <v>6</v>
      </c>
      <c r="B6" s="77"/>
      <c r="C6" s="70"/>
      <c r="D6" s="70"/>
      <c r="E6" s="77"/>
      <c r="F6" s="68" t="s">
        <v>178</v>
      </c>
      <c r="G6" s="68" t="s">
        <v>178</v>
      </c>
    </row>
    <row r="7" spans="1:7" x14ac:dyDescent="0.3">
      <c r="A7" s="69" t="s">
        <v>7</v>
      </c>
      <c r="B7" s="77"/>
      <c r="C7" s="70"/>
      <c r="D7" s="70"/>
      <c r="E7" s="77"/>
      <c r="F7" s="68" t="s">
        <v>178</v>
      </c>
      <c r="G7" s="68" t="s">
        <v>178</v>
      </c>
    </row>
    <row r="8" spans="1:7" ht="28.8" x14ac:dyDescent="0.3">
      <c r="A8" s="69" t="s">
        <v>8</v>
      </c>
      <c r="B8" s="70">
        <v>155605.24</v>
      </c>
      <c r="C8" s="70"/>
      <c r="D8" s="70"/>
      <c r="E8" s="70">
        <f>E9</f>
        <v>148232.32999999999</v>
      </c>
      <c r="F8" s="68">
        <f t="shared" si="0"/>
        <v>95.261785528559315</v>
      </c>
      <c r="G8" s="68" t="s">
        <v>178</v>
      </c>
    </row>
    <row r="9" spans="1:7" ht="28.8" x14ac:dyDescent="0.3">
      <c r="A9" s="69" t="s">
        <v>9</v>
      </c>
      <c r="B9" s="70">
        <v>155605.24</v>
      </c>
      <c r="C9" s="70"/>
      <c r="D9" s="70"/>
      <c r="E9" s="70">
        <v>148232.32999999999</v>
      </c>
      <c r="F9" s="68">
        <f t="shared" si="0"/>
        <v>95.261785528559315</v>
      </c>
      <c r="G9" s="68" t="s">
        <v>178</v>
      </c>
    </row>
    <row r="10" spans="1:7" x14ac:dyDescent="0.3">
      <c r="A10" s="69" t="s">
        <v>10</v>
      </c>
      <c r="B10" s="70">
        <v>404903.31</v>
      </c>
      <c r="C10" s="70"/>
      <c r="D10" s="70"/>
      <c r="E10" s="70">
        <f>E11+E12</f>
        <v>433560.51</v>
      </c>
      <c r="F10" s="68">
        <f t="shared" si="0"/>
        <v>107.07754154936397</v>
      </c>
      <c r="G10" s="68" t="s">
        <v>178</v>
      </c>
    </row>
    <row r="11" spans="1:7" x14ac:dyDescent="0.3">
      <c r="A11" s="69" t="s">
        <v>11</v>
      </c>
      <c r="B11" s="70">
        <v>404903.31</v>
      </c>
      <c r="C11" s="70"/>
      <c r="D11" s="70"/>
      <c r="E11" s="70">
        <v>433560.51</v>
      </c>
      <c r="F11" s="68">
        <f t="shared" si="0"/>
        <v>107.07754154936397</v>
      </c>
      <c r="G11" s="68" t="s">
        <v>178</v>
      </c>
    </row>
    <row r="12" spans="1:7" x14ac:dyDescent="0.3">
      <c r="A12" s="69" t="s">
        <v>12</v>
      </c>
      <c r="B12" s="77"/>
      <c r="C12" s="70"/>
      <c r="D12" s="70"/>
      <c r="E12" s="77"/>
      <c r="F12" s="68" t="s">
        <v>178</v>
      </c>
      <c r="G12" s="68" t="s">
        <v>178</v>
      </c>
    </row>
    <row r="13" spans="1:7" s="62" customFormat="1" x14ac:dyDescent="0.3">
      <c r="A13" s="67" t="s">
        <v>13</v>
      </c>
      <c r="B13" s="68">
        <v>813.83</v>
      </c>
      <c r="C13" s="68">
        <v>2000</v>
      </c>
      <c r="D13" s="68">
        <v>2000</v>
      </c>
      <c r="E13" s="68">
        <f>E14</f>
        <v>1301.5100000000002</v>
      </c>
      <c r="F13" s="68">
        <f t="shared" si="0"/>
        <v>159.92406276495092</v>
      </c>
      <c r="G13" s="68">
        <f t="shared" si="1"/>
        <v>65.075500000000005</v>
      </c>
    </row>
    <row r="14" spans="1:7" x14ac:dyDescent="0.3">
      <c r="A14" s="69" t="s">
        <v>14</v>
      </c>
      <c r="B14" s="70">
        <v>813.83</v>
      </c>
      <c r="C14" s="70"/>
      <c r="D14" s="70"/>
      <c r="E14" s="70">
        <f>E15+E16</f>
        <v>1301.5100000000002</v>
      </c>
      <c r="F14" s="68">
        <f t="shared" si="0"/>
        <v>159.92406276495092</v>
      </c>
      <c r="G14" s="68" t="s">
        <v>178</v>
      </c>
    </row>
    <row r="15" spans="1:7" x14ac:dyDescent="0.3">
      <c r="A15" s="69" t="s">
        <v>15</v>
      </c>
      <c r="B15" s="70">
        <v>813.83</v>
      </c>
      <c r="C15" s="70"/>
      <c r="D15" s="70"/>
      <c r="E15" s="70">
        <v>1163.4000000000001</v>
      </c>
      <c r="F15" s="68">
        <f t="shared" si="0"/>
        <v>142.95368811668286</v>
      </c>
      <c r="G15" s="68" t="s">
        <v>178</v>
      </c>
    </row>
    <row r="16" spans="1:7" x14ac:dyDescent="0.3">
      <c r="A16" s="69" t="s">
        <v>209</v>
      </c>
      <c r="B16" s="70"/>
      <c r="C16" s="70"/>
      <c r="D16" s="70"/>
      <c r="E16" s="70">
        <v>138.11000000000001</v>
      </c>
      <c r="F16" s="68" t="s">
        <v>178</v>
      </c>
      <c r="G16" s="68" t="s">
        <v>178</v>
      </c>
    </row>
    <row r="17" spans="1:7" s="62" customFormat="1" ht="28.8" x14ac:dyDescent="0.3">
      <c r="A17" s="67" t="s">
        <v>16</v>
      </c>
      <c r="B17" s="68">
        <v>723987.25</v>
      </c>
      <c r="C17" s="68">
        <v>1082113.6200000001</v>
      </c>
      <c r="D17" s="68">
        <v>1082113.6200000001</v>
      </c>
      <c r="E17" s="68">
        <f>E18</f>
        <v>860452.27</v>
      </c>
      <c r="F17" s="68">
        <f t="shared" si="0"/>
        <v>118.84909161038402</v>
      </c>
      <c r="G17" s="68">
        <f t="shared" si="1"/>
        <v>79.515889468242705</v>
      </c>
    </row>
    <row r="18" spans="1:7" x14ac:dyDescent="0.3">
      <c r="A18" s="69" t="s">
        <v>17</v>
      </c>
      <c r="B18" s="70">
        <v>723987.25</v>
      </c>
      <c r="C18" s="70"/>
      <c r="D18" s="70"/>
      <c r="E18" s="70">
        <f>E19</f>
        <v>860452.27</v>
      </c>
      <c r="F18" s="68">
        <f>E19/B18*100</f>
        <v>118.84909161038402</v>
      </c>
      <c r="G18" s="68" t="s">
        <v>178</v>
      </c>
    </row>
    <row r="19" spans="1:7" x14ac:dyDescent="0.3">
      <c r="A19" s="69" t="s">
        <v>18</v>
      </c>
      <c r="B19" s="70">
        <v>723987.25</v>
      </c>
      <c r="C19" s="70"/>
      <c r="D19" s="70"/>
      <c r="E19" s="70">
        <v>860452.27</v>
      </c>
      <c r="F19" s="68" t="s">
        <v>178</v>
      </c>
      <c r="G19" s="68" t="s">
        <v>178</v>
      </c>
    </row>
    <row r="20" spans="1:7" s="62" customFormat="1" ht="28.8" x14ac:dyDescent="0.3">
      <c r="A20" s="67" t="s">
        <v>19</v>
      </c>
      <c r="B20" s="68">
        <v>682206.9</v>
      </c>
      <c r="C20" s="68">
        <v>1662375.93</v>
      </c>
      <c r="D20" s="68">
        <v>1662375.93</v>
      </c>
      <c r="E20" s="68">
        <f>E21+E23</f>
        <v>663053.32999999996</v>
      </c>
      <c r="F20" s="68">
        <f t="shared" si="0"/>
        <v>97.192410396318181</v>
      </c>
      <c r="G20" s="68">
        <f t="shared" si="1"/>
        <v>39.885883694189431</v>
      </c>
    </row>
    <row r="21" spans="1:7" x14ac:dyDescent="0.3">
      <c r="A21" s="69" t="s">
        <v>20</v>
      </c>
      <c r="B21" s="70">
        <v>675706.9</v>
      </c>
      <c r="C21" s="70"/>
      <c r="D21" s="70"/>
      <c r="E21" s="70">
        <f>E22</f>
        <v>662903.32999999996</v>
      </c>
      <c r="F21" s="68">
        <f t="shared" si="0"/>
        <v>98.105159204382844</v>
      </c>
      <c r="G21" s="68" t="s">
        <v>178</v>
      </c>
    </row>
    <row r="22" spans="1:7" x14ac:dyDescent="0.3">
      <c r="A22" s="69" t="s">
        <v>21</v>
      </c>
      <c r="B22" s="70">
        <v>675706.9</v>
      </c>
      <c r="C22" s="70"/>
      <c r="D22" s="70"/>
      <c r="E22" s="70">
        <v>662903.32999999996</v>
      </c>
      <c r="F22" s="68">
        <f t="shared" si="0"/>
        <v>98.105159204382844</v>
      </c>
      <c r="G22" s="68" t="s">
        <v>178</v>
      </c>
    </row>
    <row r="23" spans="1:7" ht="28.8" x14ac:dyDescent="0.3">
      <c r="A23" s="69" t="s">
        <v>22</v>
      </c>
      <c r="B23" s="70">
        <v>6500</v>
      </c>
      <c r="C23" s="70"/>
      <c r="D23" s="70"/>
      <c r="E23" s="70">
        <f>E24</f>
        <v>150</v>
      </c>
      <c r="F23" s="68">
        <f t="shared" si="0"/>
        <v>2.3076923076923079</v>
      </c>
      <c r="G23" s="68" t="s">
        <v>178</v>
      </c>
    </row>
    <row r="24" spans="1:7" x14ac:dyDescent="0.3">
      <c r="A24" s="69" t="s">
        <v>23</v>
      </c>
      <c r="B24" s="77"/>
      <c r="C24" s="70"/>
      <c r="D24" s="70"/>
      <c r="E24" s="70">
        <v>150</v>
      </c>
      <c r="F24" s="68" t="s">
        <v>178</v>
      </c>
      <c r="G24" s="68" t="s">
        <v>178</v>
      </c>
    </row>
    <row r="25" spans="1:7" x14ac:dyDescent="0.3">
      <c r="A25" s="69" t="s">
        <v>24</v>
      </c>
      <c r="B25" s="70">
        <v>6500</v>
      </c>
      <c r="C25" s="70"/>
      <c r="D25" s="70"/>
      <c r="E25" s="70"/>
      <c r="F25" s="68">
        <f t="shared" si="0"/>
        <v>0</v>
      </c>
      <c r="G25" s="68" t="s">
        <v>178</v>
      </c>
    </row>
    <row r="26" spans="1:7" s="62" customFormat="1" ht="28.8" x14ac:dyDescent="0.3">
      <c r="A26" s="67" t="s">
        <v>25</v>
      </c>
      <c r="B26" s="68">
        <v>16453230.300000001</v>
      </c>
      <c r="C26" s="68">
        <v>40596762.200000003</v>
      </c>
      <c r="D26" s="68">
        <v>40596762.200000003</v>
      </c>
      <c r="E26" s="68">
        <f>E27+E30</f>
        <v>17796413.469999999</v>
      </c>
      <c r="F26" s="68">
        <f t="shared" si="0"/>
        <v>108.16364413254458</v>
      </c>
      <c r="G26" s="68">
        <f t="shared" si="1"/>
        <v>43.837026663175607</v>
      </c>
    </row>
    <row r="27" spans="1:7" ht="28.8" x14ac:dyDescent="0.3">
      <c r="A27" s="69" t="s">
        <v>26</v>
      </c>
      <c r="B27" s="70">
        <v>2895357.23</v>
      </c>
      <c r="C27" s="70"/>
      <c r="D27" s="70"/>
      <c r="E27" s="70">
        <f>E28+E29</f>
        <v>2810287.45</v>
      </c>
      <c r="F27" s="68">
        <f t="shared" si="0"/>
        <v>97.061855472666508</v>
      </c>
      <c r="G27" s="68" t="s">
        <v>178</v>
      </c>
    </row>
    <row r="28" spans="1:7" ht="28.8" x14ac:dyDescent="0.3">
      <c r="A28" s="69" t="s">
        <v>27</v>
      </c>
      <c r="B28" s="70">
        <v>2767079.96</v>
      </c>
      <c r="C28" s="70"/>
      <c r="D28" s="70"/>
      <c r="E28" s="70">
        <v>1523669.7</v>
      </c>
      <c r="F28" s="68">
        <f t="shared" si="0"/>
        <v>55.064173136507414</v>
      </c>
      <c r="G28" s="68" t="s">
        <v>178</v>
      </c>
    </row>
    <row r="29" spans="1:7" ht="28.8" x14ac:dyDescent="0.3">
      <c r="A29" s="69" t="s">
        <v>28</v>
      </c>
      <c r="B29" s="70">
        <v>128277.27</v>
      </c>
      <c r="C29" s="70"/>
      <c r="D29" s="70"/>
      <c r="E29" s="70">
        <v>1286617.75</v>
      </c>
      <c r="F29" s="68">
        <f t="shared" si="0"/>
        <v>1002.9974523155973</v>
      </c>
      <c r="G29" s="68" t="s">
        <v>178</v>
      </c>
    </row>
    <row r="30" spans="1:7" x14ac:dyDescent="0.3">
      <c r="A30" s="69" t="s">
        <v>29</v>
      </c>
      <c r="B30" s="70">
        <v>13557873.07</v>
      </c>
      <c r="C30" s="70"/>
      <c r="D30" s="70"/>
      <c r="E30" s="70">
        <f>E31</f>
        <v>14986126.02</v>
      </c>
      <c r="F30" s="68">
        <f t="shared" si="0"/>
        <v>110.53449123343945</v>
      </c>
      <c r="G30" s="68" t="s">
        <v>178</v>
      </c>
    </row>
    <row r="31" spans="1:7" x14ac:dyDescent="0.3">
      <c r="A31" s="69" t="s">
        <v>30</v>
      </c>
      <c r="B31" s="70">
        <v>13557873.07</v>
      </c>
      <c r="C31" s="70"/>
      <c r="D31" s="70"/>
      <c r="E31" s="70">
        <v>14986126.02</v>
      </c>
      <c r="F31" s="68">
        <f t="shared" si="0"/>
        <v>110.53449123343945</v>
      </c>
      <c r="G31" s="68" t="s">
        <v>178</v>
      </c>
    </row>
    <row r="32" spans="1:7" s="62" customFormat="1" x14ac:dyDescent="0.3">
      <c r="A32" s="67" t="s">
        <v>31</v>
      </c>
      <c r="B32" s="68">
        <v>619.49</v>
      </c>
      <c r="C32" s="68">
        <v>1200</v>
      </c>
      <c r="D32" s="68">
        <v>1200</v>
      </c>
      <c r="E32" s="68">
        <f>E33</f>
        <v>2435.1</v>
      </c>
      <c r="F32" s="68">
        <f t="shared" si="0"/>
        <v>393.08140567240793</v>
      </c>
      <c r="G32" s="68">
        <f t="shared" si="1"/>
        <v>202.92499999999998</v>
      </c>
    </row>
    <row r="33" spans="1:7" x14ac:dyDescent="0.3">
      <c r="A33" s="69" t="s">
        <v>32</v>
      </c>
      <c r="B33" s="70">
        <v>619.49</v>
      </c>
      <c r="C33" s="70"/>
      <c r="D33" s="70"/>
      <c r="E33" s="70">
        <f>E34</f>
        <v>2435.1</v>
      </c>
      <c r="F33" s="68">
        <f t="shared" si="0"/>
        <v>393.08140567240793</v>
      </c>
      <c r="G33" s="68" t="s">
        <v>178</v>
      </c>
    </row>
    <row r="34" spans="1:7" x14ac:dyDescent="0.3">
      <c r="A34" s="69" t="s">
        <v>33</v>
      </c>
      <c r="B34" s="70">
        <v>619.49</v>
      </c>
      <c r="C34" s="70"/>
      <c r="D34" s="70"/>
      <c r="E34" s="70">
        <v>2435.1</v>
      </c>
      <c r="F34" s="68">
        <f t="shared" si="0"/>
        <v>393.08140567240793</v>
      </c>
      <c r="G34" s="68" t="s">
        <v>178</v>
      </c>
    </row>
    <row r="35" spans="1:7" x14ac:dyDescent="0.3">
      <c r="A35" s="65" t="s">
        <v>34</v>
      </c>
      <c r="B35" s="102">
        <v>18421366.32</v>
      </c>
      <c r="C35" s="102">
        <f>SUM(C32+C26+C17+C13+C20+C5)</f>
        <v>46667582.880000003</v>
      </c>
      <c r="D35" s="102">
        <f t="shared" ref="D35:E35" si="2">SUM(D32+D26+D17+D13+D20+D5)</f>
        <v>46667582.880000003</v>
      </c>
      <c r="E35" s="102">
        <v>19905448.52</v>
      </c>
      <c r="F35" s="102">
        <f t="shared" si="0"/>
        <v>108.05630903929607</v>
      </c>
      <c r="G35" s="102">
        <f t="shared" si="1"/>
        <v>42.653695116767523</v>
      </c>
    </row>
    <row r="36" spans="1:7" x14ac:dyDescent="0.3">
      <c r="A36" s="67" t="s">
        <v>35</v>
      </c>
      <c r="B36" s="103">
        <v>17143384.850000001</v>
      </c>
      <c r="C36" s="103">
        <v>40219034.210000001</v>
      </c>
      <c r="D36" s="103">
        <v>40219034.210000001</v>
      </c>
      <c r="E36" s="103">
        <f>E37+E46+E79+E85</f>
        <v>17508950.601000004</v>
      </c>
      <c r="F36" s="68">
        <f t="shared" si="0"/>
        <v>102.13240123930369</v>
      </c>
      <c r="G36" s="68">
        <f t="shared" si="1"/>
        <v>43.533990671130049</v>
      </c>
    </row>
    <row r="37" spans="1:7" x14ac:dyDescent="0.3">
      <c r="A37" s="67" t="s">
        <v>36</v>
      </c>
      <c r="B37" s="103">
        <v>13578982.91</v>
      </c>
      <c r="C37" s="103">
        <v>32188462.5</v>
      </c>
      <c r="D37" s="103">
        <v>32188462.5</v>
      </c>
      <c r="E37" s="103">
        <f>E38+E41+E43</f>
        <v>13862653.83</v>
      </c>
      <c r="F37" s="68">
        <f t="shared" si="0"/>
        <v>102.08904394298261</v>
      </c>
      <c r="G37" s="68">
        <f t="shared" si="1"/>
        <v>43.06715125023446</v>
      </c>
    </row>
    <row r="38" spans="1:7" x14ac:dyDescent="0.3">
      <c r="A38" s="69" t="s">
        <v>37</v>
      </c>
      <c r="B38" s="104">
        <v>11430768.060000001</v>
      </c>
      <c r="C38" s="104"/>
      <c r="D38" s="104"/>
      <c r="E38" s="104">
        <f>E39+E40</f>
        <v>11650842.279999999</v>
      </c>
      <c r="F38" s="70">
        <f t="shared" si="0"/>
        <v>101.92527937619617</v>
      </c>
      <c r="G38" s="70" t="s">
        <v>178</v>
      </c>
    </row>
    <row r="39" spans="1:7" x14ac:dyDescent="0.3">
      <c r="A39" s="69" t="s">
        <v>38</v>
      </c>
      <c r="B39" s="104">
        <v>11310443.210000001</v>
      </c>
      <c r="C39" s="104"/>
      <c r="D39" s="104"/>
      <c r="E39" s="104">
        <v>11558846.26</v>
      </c>
      <c r="F39" s="70">
        <f t="shared" si="0"/>
        <v>102.19622737489522</v>
      </c>
      <c r="G39" s="70" t="s">
        <v>178</v>
      </c>
    </row>
    <row r="40" spans="1:7" x14ac:dyDescent="0.3">
      <c r="A40" s="69" t="s">
        <v>39</v>
      </c>
      <c r="B40" s="104">
        <v>120324.85</v>
      </c>
      <c r="C40" s="104"/>
      <c r="D40" s="104"/>
      <c r="E40" s="104">
        <v>91996.02</v>
      </c>
      <c r="F40" s="70">
        <f t="shared" si="0"/>
        <v>76.456376218212625</v>
      </c>
      <c r="G40" s="70" t="s">
        <v>178</v>
      </c>
    </row>
    <row r="41" spans="1:7" x14ac:dyDescent="0.3">
      <c r="A41" s="69" t="s">
        <v>40</v>
      </c>
      <c r="B41" s="104">
        <v>385653.68</v>
      </c>
      <c r="C41" s="104"/>
      <c r="D41" s="104"/>
      <c r="E41" s="104">
        <f>E42</f>
        <v>371202.08</v>
      </c>
      <c r="F41" s="70">
        <f t="shared" si="0"/>
        <v>96.252700090920968</v>
      </c>
      <c r="G41" s="70" t="s">
        <v>178</v>
      </c>
    </row>
    <row r="42" spans="1:7" x14ac:dyDescent="0.3">
      <c r="A42" s="69" t="s">
        <v>41</v>
      </c>
      <c r="B42" s="104">
        <v>385653.68</v>
      </c>
      <c r="C42" s="104"/>
      <c r="D42" s="104"/>
      <c r="E42" s="104">
        <v>371202.08</v>
      </c>
      <c r="F42" s="70">
        <f t="shared" si="0"/>
        <v>96.252700090920968</v>
      </c>
      <c r="G42" s="70" t="s">
        <v>178</v>
      </c>
    </row>
    <row r="43" spans="1:7" x14ac:dyDescent="0.3">
      <c r="A43" s="69" t="s">
        <v>42</v>
      </c>
      <c r="B43" s="104">
        <v>1762561.17</v>
      </c>
      <c r="C43" s="104"/>
      <c r="D43" s="104"/>
      <c r="E43" s="104">
        <f>E44+E45</f>
        <v>1840609.47</v>
      </c>
      <c r="F43" s="70">
        <f t="shared" si="0"/>
        <v>104.42811865644357</v>
      </c>
      <c r="G43" s="70" t="s">
        <v>178</v>
      </c>
    </row>
    <row r="44" spans="1:7" x14ac:dyDescent="0.3">
      <c r="A44" s="69" t="s">
        <v>43</v>
      </c>
      <c r="B44" s="104">
        <v>1762561.17</v>
      </c>
      <c r="C44" s="104"/>
      <c r="D44" s="104"/>
      <c r="E44" s="104">
        <v>1840596.63</v>
      </c>
      <c r="F44" s="70">
        <f t="shared" si="0"/>
        <v>104.42739017108835</v>
      </c>
      <c r="G44" s="70" t="s">
        <v>178</v>
      </c>
    </row>
    <row r="45" spans="1:7" ht="28.8" x14ac:dyDescent="0.3">
      <c r="A45" s="69" t="s">
        <v>44</v>
      </c>
      <c r="B45" s="104"/>
      <c r="C45" s="104"/>
      <c r="D45" s="104"/>
      <c r="E45" s="104">
        <v>12.84</v>
      </c>
      <c r="F45" s="70" t="s">
        <v>178</v>
      </c>
      <c r="G45" s="70" t="s">
        <v>178</v>
      </c>
    </row>
    <row r="46" spans="1:7" s="62" customFormat="1" x14ac:dyDescent="0.3">
      <c r="A46" s="67" t="s">
        <v>45</v>
      </c>
      <c r="B46" s="103">
        <v>3553835.03</v>
      </c>
      <c r="C46" s="103">
        <v>8003685.71</v>
      </c>
      <c r="D46" s="103">
        <v>8003685.71</v>
      </c>
      <c r="E46" s="103">
        <f>E47+E52+E59+E69+E71</f>
        <v>3633355.8909999998</v>
      </c>
      <c r="F46" s="68">
        <f t="shared" si="0"/>
        <v>102.23760698875208</v>
      </c>
      <c r="G46" s="68">
        <f t="shared" si="1"/>
        <v>45.396034060412902</v>
      </c>
    </row>
    <row r="47" spans="1:7" s="97" customFormat="1" x14ac:dyDescent="0.3">
      <c r="A47" s="69" t="s">
        <v>46</v>
      </c>
      <c r="B47" s="104">
        <v>415050.36</v>
      </c>
      <c r="C47" s="104"/>
      <c r="D47" s="104"/>
      <c r="E47" s="104">
        <f>SUM(E48+E49+E50+E51)</f>
        <v>389273</v>
      </c>
      <c r="F47" s="70">
        <f t="shared" si="0"/>
        <v>93.789341611461325</v>
      </c>
      <c r="G47" s="70" t="s">
        <v>178</v>
      </c>
    </row>
    <row r="48" spans="1:7" x14ac:dyDescent="0.3">
      <c r="A48" s="69" t="s">
        <v>47</v>
      </c>
      <c r="B48" s="104">
        <v>12699.18</v>
      </c>
      <c r="C48" s="104"/>
      <c r="D48" s="104"/>
      <c r="E48" s="104">
        <v>10420.870000000001</v>
      </c>
      <c r="F48" s="70">
        <f t="shared" si="0"/>
        <v>82.059392811189397</v>
      </c>
      <c r="G48" s="70" t="s">
        <v>178</v>
      </c>
    </row>
    <row r="49" spans="1:7" x14ac:dyDescent="0.3">
      <c r="A49" s="69" t="s">
        <v>48</v>
      </c>
      <c r="B49" s="104">
        <v>309912.65000000002</v>
      </c>
      <c r="C49" s="104"/>
      <c r="D49" s="104"/>
      <c r="E49" s="104">
        <v>315437.28000000003</v>
      </c>
      <c r="F49" s="70">
        <f t="shared" si="0"/>
        <v>101.78264101191094</v>
      </c>
      <c r="G49" s="70" t="s">
        <v>178</v>
      </c>
    </row>
    <row r="50" spans="1:7" x14ac:dyDescent="0.3">
      <c r="A50" s="69" t="s">
        <v>49</v>
      </c>
      <c r="B50" s="104">
        <v>49681.599999999999</v>
      </c>
      <c r="C50" s="104"/>
      <c r="D50" s="104"/>
      <c r="E50" s="104">
        <v>23860.38</v>
      </c>
      <c r="F50" s="70">
        <f t="shared" si="0"/>
        <v>48.026593346430069</v>
      </c>
      <c r="G50" s="70" t="s">
        <v>178</v>
      </c>
    </row>
    <row r="51" spans="1:7" x14ac:dyDescent="0.3">
      <c r="A51" s="69" t="s">
        <v>50</v>
      </c>
      <c r="B51" s="104">
        <v>42756.93</v>
      </c>
      <c r="C51" s="104"/>
      <c r="D51" s="104"/>
      <c r="E51" s="104">
        <v>39554.47</v>
      </c>
      <c r="F51" s="70">
        <f t="shared" si="0"/>
        <v>92.510079652584977</v>
      </c>
      <c r="G51" s="70" t="s">
        <v>178</v>
      </c>
    </row>
    <row r="52" spans="1:7" x14ac:dyDescent="0.3">
      <c r="A52" s="69" t="s">
        <v>51</v>
      </c>
      <c r="B52" s="104">
        <v>537666.81000000006</v>
      </c>
      <c r="C52" s="104"/>
      <c r="D52" s="104"/>
      <c r="E52" s="104">
        <f>SUM(E53+E54+E55+E56+E57+E58)</f>
        <v>481942.62</v>
      </c>
      <c r="F52" s="70">
        <f t="shared" si="0"/>
        <v>89.635925267546256</v>
      </c>
      <c r="G52" s="70" t="s">
        <v>178</v>
      </c>
    </row>
    <row r="53" spans="1:7" x14ac:dyDescent="0.3">
      <c r="A53" s="69" t="s">
        <v>52</v>
      </c>
      <c r="B53" s="104">
        <v>65440.42</v>
      </c>
      <c r="C53" s="104"/>
      <c r="D53" s="104"/>
      <c r="E53" s="104">
        <v>61199.08</v>
      </c>
      <c r="F53" s="70">
        <f t="shared" si="0"/>
        <v>93.518776315922182</v>
      </c>
      <c r="G53" s="70" t="s">
        <v>178</v>
      </c>
    </row>
    <row r="54" spans="1:7" x14ac:dyDescent="0.3">
      <c r="A54" s="69" t="s">
        <v>53</v>
      </c>
      <c r="B54" s="104">
        <v>37384.92</v>
      </c>
      <c r="C54" s="104"/>
      <c r="D54" s="104"/>
      <c r="E54" s="104">
        <v>12805.17</v>
      </c>
      <c r="F54" s="70">
        <f t="shared" si="0"/>
        <v>34.252233253408058</v>
      </c>
      <c r="G54" s="70" t="s">
        <v>178</v>
      </c>
    </row>
    <row r="55" spans="1:7" x14ac:dyDescent="0.3">
      <c r="A55" s="69" t="s">
        <v>54</v>
      </c>
      <c r="B55" s="104">
        <v>398201.58</v>
      </c>
      <c r="C55" s="104"/>
      <c r="D55" s="104"/>
      <c r="E55" s="104">
        <v>387735.5</v>
      </c>
      <c r="F55" s="70">
        <f t="shared" si="0"/>
        <v>97.371662864823378</v>
      </c>
      <c r="G55" s="70" t="s">
        <v>178</v>
      </c>
    </row>
    <row r="56" spans="1:7" x14ac:dyDescent="0.3">
      <c r="A56" s="69" t="s">
        <v>55</v>
      </c>
      <c r="B56" s="104">
        <v>9941.09</v>
      </c>
      <c r="C56" s="104"/>
      <c r="D56" s="104"/>
      <c r="E56" s="104">
        <v>4584.01</v>
      </c>
      <c r="F56" s="70">
        <f t="shared" si="0"/>
        <v>46.11174428558639</v>
      </c>
      <c r="G56" s="70" t="s">
        <v>178</v>
      </c>
    </row>
    <row r="57" spans="1:7" x14ac:dyDescent="0.3">
      <c r="A57" s="69" t="s">
        <v>210</v>
      </c>
      <c r="B57" s="104">
        <v>19472.55</v>
      </c>
      <c r="C57" s="104"/>
      <c r="D57" s="104"/>
      <c r="E57" s="104">
        <v>6206.86</v>
      </c>
      <c r="F57" s="70">
        <f t="shared" si="0"/>
        <v>31.874921363663205</v>
      </c>
      <c r="G57" s="70" t="s">
        <v>178</v>
      </c>
    </row>
    <row r="58" spans="1:7" x14ac:dyDescent="0.3">
      <c r="A58" s="69" t="s">
        <v>56</v>
      </c>
      <c r="B58" s="104">
        <v>7226.25</v>
      </c>
      <c r="C58" s="104"/>
      <c r="D58" s="104"/>
      <c r="E58" s="104">
        <v>9412</v>
      </c>
      <c r="F58" s="70">
        <f t="shared" si="0"/>
        <v>130.24736204808855</v>
      </c>
      <c r="G58" s="70" t="s">
        <v>178</v>
      </c>
    </row>
    <row r="59" spans="1:7" x14ac:dyDescent="0.3">
      <c r="A59" s="69" t="s">
        <v>57</v>
      </c>
      <c r="B59" s="104">
        <v>1502668.01</v>
      </c>
      <c r="C59" s="104"/>
      <c r="D59" s="104"/>
      <c r="E59" s="104">
        <f>E60+E61+E62+E63+E64+E65+E66+E67+E68</f>
        <v>1734851.33</v>
      </c>
      <c r="F59" s="70">
        <f t="shared" si="0"/>
        <v>115.45140499796757</v>
      </c>
      <c r="G59" s="70" t="s">
        <v>178</v>
      </c>
    </row>
    <row r="60" spans="1:7" x14ac:dyDescent="0.3">
      <c r="A60" s="69" t="s">
        <v>58</v>
      </c>
      <c r="B60" s="104">
        <v>81929.58</v>
      </c>
      <c r="C60" s="104"/>
      <c r="D60" s="104"/>
      <c r="E60" s="104">
        <v>81232.479999999996</v>
      </c>
      <c r="F60" s="70">
        <f t="shared" si="0"/>
        <v>99.149147353129351</v>
      </c>
      <c r="G60" s="70" t="s">
        <v>178</v>
      </c>
    </row>
    <row r="61" spans="1:7" x14ac:dyDescent="0.3">
      <c r="A61" s="69" t="s">
        <v>59</v>
      </c>
      <c r="B61" s="104">
        <v>273204.2</v>
      </c>
      <c r="C61" s="104"/>
      <c r="D61" s="104"/>
      <c r="E61" s="104">
        <v>454715.21</v>
      </c>
      <c r="F61" s="70">
        <f t="shared" si="0"/>
        <v>166.4378549085263</v>
      </c>
      <c r="G61" s="70" t="s">
        <v>178</v>
      </c>
    </row>
    <row r="62" spans="1:7" x14ac:dyDescent="0.3">
      <c r="A62" s="69" t="s">
        <v>60</v>
      </c>
      <c r="B62" s="104">
        <v>3118.88</v>
      </c>
      <c r="C62" s="104"/>
      <c r="D62" s="104"/>
      <c r="E62" s="104">
        <v>4920</v>
      </c>
      <c r="F62" s="70">
        <f t="shared" si="0"/>
        <v>157.74893551531321</v>
      </c>
      <c r="G62" s="70" t="s">
        <v>178</v>
      </c>
    </row>
    <row r="63" spans="1:7" x14ac:dyDescent="0.3">
      <c r="A63" s="69" t="s">
        <v>61</v>
      </c>
      <c r="B63" s="104">
        <v>213260.12</v>
      </c>
      <c r="C63" s="104"/>
      <c r="D63" s="104"/>
      <c r="E63" s="104">
        <v>229755.47</v>
      </c>
      <c r="F63" s="70">
        <f t="shared" si="0"/>
        <v>107.73484981627132</v>
      </c>
      <c r="G63" s="70" t="s">
        <v>178</v>
      </c>
    </row>
    <row r="64" spans="1:7" x14ac:dyDescent="0.3">
      <c r="A64" s="69" t="s">
        <v>62</v>
      </c>
      <c r="B64" s="104">
        <v>151871.28</v>
      </c>
      <c r="C64" s="104"/>
      <c r="D64" s="104"/>
      <c r="E64" s="104">
        <v>107753.95</v>
      </c>
      <c r="F64" s="70">
        <f t="shared" si="0"/>
        <v>70.950840738288363</v>
      </c>
      <c r="G64" s="70" t="s">
        <v>178</v>
      </c>
    </row>
    <row r="65" spans="1:7" x14ac:dyDescent="0.3">
      <c r="A65" s="69" t="s">
        <v>63</v>
      </c>
      <c r="B65" s="104">
        <v>280072.31</v>
      </c>
      <c r="C65" s="104"/>
      <c r="D65" s="104"/>
      <c r="E65" s="104">
        <v>347221.69</v>
      </c>
      <c r="F65" s="70">
        <f t="shared" si="0"/>
        <v>123.97572969637733</v>
      </c>
      <c r="G65" s="70" t="s">
        <v>178</v>
      </c>
    </row>
    <row r="66" spans="1:7" x14ac:dyDescent="0.3">
      <c r="A66" s="69" t="s">
        <v>64</v>
      </c>
      <c r="B66" s="104">
        <v>81722.25</v>
      </c>
      <c r="C66" s="104"/>
      <c r="D66" s="104"/>
      <c r="E66" s="104">
        <v>60962.09</v>
      </c>
      <c r="F66" s="70">
        <f t="shared" si="0"/>
        <v>74.59668572512382</v>
      </c>
      <c r="G66" s="70" t="s">
        <v>178</v>
      </c>
    </row>
    <row r="67" spans="1:7" x14ac:dyDescent="0.3">
      <c r="A67" s="69" t="s">
        <v>65</v>
      </c>
      <c r="B67" s="104">
        <v>121849.58</v>
      </c>
      <c r="C67" s="104"/>
      <c r="D67" s="104"/>
      <c r="E67" s="104">
        <v>129854.16</v>
      </c>
      <c r="F67" s="70">
        <f t="shared" si="0"/>
        <v>106.56923068589978</v>
      </c>
      <c r="G67" s="70" t="s">
        <v>178</v>
      </c>
    </row>
    <row r="68" spans="1:7" x14ac:dyDescent="0.3">
      <c r="A68" s="69" t="s">
        <v>66</v>
      </c>
      <c r="B68" s="104">
        <v>295639.81</v>
      </c>
      <c r="C68" s="104"/>
      <c r="D68" s="104"/>
      <c r="E68" s="104">
        <v>318436.28000000003</v>
      </c>
      <c r="F68" s="70">
        <f t="shared" si="0"/>
        <v>107.71089319804395</v>
      </c>
      <c r="G68" s="70" t="s">
        <v>178</v>
      </c>
    </row>
    <row r="69" spans="1:7" ht="28.8" x14ac:dyDescent="0.3">
      <c r="A69" s="69" t="s">
        <v>67</v>
      </c>
      <c r="B69" s="104">
        <v>1013959.06</v>
      </c>
      <c r="C69" s="104"/>
      <c r="D69" s="104"/>
      <c r="E69" s="104">
        <f>E70</f>
        <v>956445.61</v>
      </c>
      <c r="F69" s="70">
        <f t="shared" ref="F69:F110" si="3">E69/B69*100</f>
        <v>94.327833117838097</v>
      </c>
      <c r="G69" s="70" t="s">
        <v>178</v>
      </c>
    </row>
    <row r="70" spans="1:7" ht="28.8" x14ac:dyDescent="0.3">
      <c r="A70" s="69" t="s">
        <v>68</v>
      </c>
      <c r="B70" s="104">
        <v>1013959.06</v>
      </c>
      <c r="C70" s="104"/>
      <c r="D70" s="104"/>
      <c r="E70" s="104">
        <v>956445.61</v>
      </c>
      <c r="F70" s="70">
        <f t="shared" si="3"/>
        <v>94.327833117838097</v>
      </c>
      <c r="G70" s="70" t="s">
        <v>178</v>
      </c>
    </row>
    <row r="71" spans="1:7" x14ac:dyDescent="0.3">
      <c r="A71" s="69" t="s">
        <v>69</v>
      </c>
      <c r="B71" s="104">
        <v>84490.79</v>
      </c>
      <c r="C71" s="104"/>
      <c r="D71" s="104"/>
      <c r="E71" s="104">
        <f>E72+E73+E74+E75+E76+E77+E78</f>
        <v>70843.330999999991</v>
      </c>
      <c r="F71" s="70">
        <f t="shared" si="3"/>
        <v>83.847400408967644</v>
      </c>
      <c r="G71" s="70" t="s">
        <v>178</v>
      </c>
    </row>
    <row r="72" spans="1:7" ht="28.8" x14ac:dyDescent="0.3">
      <c r="A72" s="69" t="s">
        <v>70</v>
      </c>
      <c r="B72" s="104">
        <v>4246.92</v>
      </c>
      <c r="C72" s="104"/>
      <c r="D72" s="104"/>
      <c r="E72" s="104">
        <v>9344.92</v>
      </c>
      <c r="F72" s="70">
        <f t="shared" si="3"/>
        <v>220.03993482335434</v>
      </c>
      <c r="G72" s="70" t="s">
        <v>178</v>
      </c>
    </row>
    <row r="73" spans="1:7" x14ac:dyDescent="0.3">
      <c r="A73" s="69" t="s">
        <v>71</v>
      </c>
      <c r="B73" s="104">
        <v>46598.17</v>
      </c>
      <c r="C73" s="104"/>
      <c r="D73" s="104"/>
      <c r="E73" s="104">
        <v>35514.35</v>
      </c>
      <c r="F73" s="70">
        <f t="shared" si="3"/>
        <v>76.214044457110646</v>
      </c>
      <c r="G73" s="70" t="s">
        <v>178</v>
      </c>
    </row>
    <row r="74" spans="1:7" x14ac:dyDescent="0.3">
      <c r="A74" s="69" t="s">
        <v>72</v>
      </c>
      <c r="B74" s="104">
        <v>2864.35</v>
      </c>
      <c r="C74" s="104"/>
      <c r="D74" s="104"/>
      <c r="E74" s="104">
        <v>1724.13</v>
      </c>
      <c r="F74" s="70">
        <f t="shared" si="3"/>
        <v>60.192713879239626</v>
      </c>
      <c r="G74" s="70" t="s">
        <v>178</v>
      </c>
    </row>
    <row r="75" spans="1:7" x14ac:dyDescent="0.3">
      <c r="A75" s="69" t="s">
        <v>73</v>
      </c>
      <c r="B75" s="104">
        <v>4447.5</v>
      </c>
      <c r="C75" s="104"/>
      <c r="D75" s="104"/>
      <c r="E75" s="104">
        <v>4908.8</v>
      </c>
      <c r="F75" s="70">
        <f t="shared" si="3"/>
        <v>110.37211916807195</v>
      </c>
      <c r="G75" s="70" t="s">
        <v>178</v>
      </c>
    </row>
    <row r="76" spans="1:7" x14ac:dyDescent="0.3">
      <c r="A76" s="69" t="s">
        <v>74</v>
      </c>
      <c r="B76" s="104">
        <v>6436.14</v>
      </c>
      <c r="C76" s="104"/>
      <c r="D76" s="104"/>
      <c r="E76" s="104">
        <v>8084.3410000000003</v>
      </c>
      <c r="F76" s="70">
        <f t="shared" si="3"/>
        <v>125.6085324433589</v>
      </c>
      <c r="G76" s="70" t="s">
        <v>178</v>
      </c>
    </row>
    <row r="77" spans="1:7" x14ac:dyDescent="0.3">
      <c r="A77" s="69" t="s">
        <v>75</v>
      </c>
      <c r="B77" s="104">
        <v>1427.79</v>
      </c>
      <c r="C77" s="104"/>
      <c r="D77" s="104"/>
      <c r="E77" s="104">
        <v>695.71</v>
      </c>
      <c r="F77" s="70">
        <f t="shared" si="3"/>
        <v>48.726353315263452</v>
      </c>
      <c r="G77" s="70" t="s">
        <v>178</v>
      </c>
    </row>
    <row r="78" spans="1:7" x14ac:dyDescent="0.3">
      <c r="A78" s="69" t="s">
        <v>76</v>
      </c>
      <c r="B78" s="104">
        <v>18469.919999999998</v>
      </c>
      <c r="C78" s="104"/>
      <c r="D78" s="104"/>
      <c r="E78" s="104">
        <v>10571.08</v>
      </c>
      <c r="F78" s="70">
        <f t="shared" si="3"/>
        <v>57.234032415949834</v>
      </c>
      <c r="G78" s="70" t="s">
        <v>178</v>
      </c>
    </row>
    <row r="79" spans="1:7" s="62" customFormat="1" x14ac:dyDescent="0.3">
      <c r="A79" s="67" t="s">
        <v>77</v>
      </c>
      <c r="B79" s="103">
        <v>8811.89</v>
      </c>
      <c r="C79" s="103">
        <v>19886</v>
      </c>
      <c r="D79" s="103">
        <v>19886</v>
      </c>
      <c r="E79" s="103">
        <f>E80+E82</f>
        <v>11436.96</v>
      </c>
      <c r="F79" s="68">
        <f t="shared" si="3"/>
        <v>129.79009043462867</v>
      </c>
      <c r="G79" s="68">
        <f t="shared" ref="G69:G110" si="4">E79/D79*100</f>
        <v>57.512621945086991</v>
      </c>
    </row>
    <row r="80" spans="1:7" s="97" customFormat="1" x14ac:dyDescent="0.3">
      <c r="A80" s="69" t="s">
        <v>78</v>
      </c>
      <c r="B80" s="104">
        <v>4335.2</v>
      </c>
      <c r="C80" s="104"/>
      <c r="D80" s="104"/>
      <c r="E80" s="104">
        <f>E81</f>
        <v>713.59</v>
      </c>
      <c r="F80" s="70">
        <f t="shared" si="3"/>
        <v>16.460370917143386</v>
      </c>
      <c r="G80" s="70" t="s">
        <v>178</v>
      </c>
    </row>
    <row r="81" spans="1:7" ht="28.8" x14ac:dyDescent="0.3">
      <c r="A81" s="69" t="s">
        <v>79</v>
      </c>
      <c r="B81" s="104">
        <v>4335.2</v>
      </c>
      <c r="C81" s="104"/>
      <c r="D81" s="104"/>
      <c r="E81" s="104">
        <v>713.59</v>
      </c>
      <c r="F81" s="70">
        <f t="shared" si="3"/>
        <v>16.460370917143386</v>
      </c>
      <c r="G81" s="70" t="s">
        <v>178</v>
      </c>
    </row>
    <row r="82" spans="1:7" x14ac:dyDescent="0.3">
      <c r="A82" s="69" t="s">
        <v>80</v>
      </c>
      <c r="B82" s="104">
        <v>4476.6899999999996</v>
      </c>
      <c r="C82" s="104"/>
      <c r="D82" s="104"/>
      <c r="E82" s="104">
        <f>E83+E84</f>
        <v>10723.369999999999</v>
      </c>
      <c r="F82" s="70">
        <f t="shared" si="3"/>
        <v>239.53791752388486</v>
      </c>
      <c r="G82" s="70" t="s">
        <v>178</v>
      </c>
    </row>
    <row r="83" spans="1:7" x14ac:dyDescent="0.3">
      <c r="A83" s="69" t="s">
        <v>81</v>
      </c>
      <c r="B83" s="104">
        <v>3443.71</v>
      </c>
      <c r="C83" s="104"/>
      <c r="D83" s="104"/>
      <c r="E83" s="104">
        <v>8727.6299999999992</v>
      </c>
      <c r="F83" s="70">
        <f t="shared" si="3"/>
        <v>253.43684572742765</v>
      </c>
      <c r="G83" s="70" t="s">
        <v>178</v>
      </c>
    </row>
    <row r="84" spans="1:7" x14ac:dyDescent="0.3">
      <c r="A84" s="69" t="s">
        <v>82</v>
      </c>
      <c r="B84" s="104">
        <v>1032.98</v>
      </c>
      <c r="C84" s="104"/>
      <c r="D84" s="104"/>
      <c r="E84" s="104">
        <v>1995.74</v>
      </c>
      <c r="F84" s="70">
        <f t="shared" si="3"/>
        <v>193.20219171716781</v>
      </c>
      <c r="G84" s="70" t="s">
        <v>178</v>
      </c>
    </row>
    <row r="85" spans="1:7" s="62" customFormat="1" ht="28.8" x14ac:dyDescent="0.3">
      <c r="A85" s="67" t="s">
        <v>83</v>
      </c>
      <c r="B85" s="103">
        <v>1755.02</v>
      </c>
      <c r="C85" s="103">
        <v>7000</v>
      </c>
      <c r="D85" s="103">
        <v>7000</v>
      </c>
      <c r="E85" s="103">
        <f>E86</f>
        <v>1503.92</v>
      </c>
      <c r="F85" s="68">
        <f t="shared" si="3"/>
        <v>85.692470741074175</v>
      </c>
      <c r="G85" s="68">
        <f t="shared" si="4"/>
        <v>21.484571428571432</v>
      </c>
    </row>
    <row r="86" spans="1:7" s="97" customFormat="1" x14ac:dyDescent="0.3">
      <c r="A86" s="69" t="s">
        <v>84</v>
      </c>
      <c r="B86" s="104">
        <v>1755.02</v>
      </c>
      <c r="C86" s="104"/>
      <c r="D86" s="104"/>
      <c r="E86" s="104">
        <f>E87+E88</f>
        <v>1503.92</v>
      </c>
      <c r="F86" s="70">
        <f t="shared" si="3"/>
        <v>85.692470741074175</v>
      </c>
      <c r="G86" s="70" t="s">
        <v>178</v>
      </c>
    </row>
    <row r="87" spans="1:7" s="97" customFormat="1" x14ac:dyDescent="0.3">
      <c r="A87" s="69" t="s">
        <v>85</v>
      </c>
      <c r="B87" s="104">
        <v>1041.69</v>
      </c>
      <c r="C87" s="104"/>
      <c r="D87" s="104"/>
      <c r="E87" s="104">
        <v>1293.92</v>
      </c>
      <c r="F87" s="70">
        <f t="shared" si="3"/>
        <v>124.21353761675738</v>
      </c>
      <c r="G87" s="70" t="s">
        <v>178</v>
      </c>
    </row>
    <row r="88" spans="1:7" x14ac:dyDescent="0.3">
      <c r="A88" s="69" t="s">
        <v>86</v>
      </c>
      <c r="B88" s="104">
        <v>713.33</v>
      </c>
      <c r="C88" s="104"/>
      <c r="D88" s="104"/>
      <c r="E88" s="104">
        <v>210</v>
      </c>
      <c r="F88" s="70">
        <f t="shared" si="3"/>
        <v>29.439389903691136</v>
      </c>
      <c r="G88" s="70" t="s">
        <v>178</v>
      </c>
    </row>
    <row r="89" spans="1:7" s="62" customFormat="1" x14ac:dyDescent="0.3">
      <c r="A89" s="67" t="s">
        <v>87</v>
      </c>
      <c r="B89" s="103">
        <v>317423.52</v>
      </c>
      <c r="C89" s="103">
        <v>6589040.6600000001</v>
      </c>
      <c r="D89" s="103">
        <v>6589040.6600000001</v>
      </c>
      <c r="E89" s="103">
        <f>E90+E94+E107</f>
        <v>3927308.6499999994</v>
      </c>
      <c r="F89" s="68">
        <f t="shared" si="3"/>
        <v>1237.2456363662022</v>
      </c>
      <c r="G89" s="68">
        <f t="shared" si="4"/>
        <v>59.60364873511039</v>
      </c>
    </row>
    <row r="90" spans="1:7" x14ac:dyDescent="0.3">
      <c r="A90" s="67" t="s">
        <v>88</v>
      </c>
      <c r="B90" s="103"/>
      <c r="C90" s="103">
        <v>5381540.6600000001</v>
      </c>
      <c r="D90" s="103">
        <v>5381540.6600000001</v>
      </c>
      <c r="E90" s="103">
        <f>E91</f>
        <v>2876012.86</v>
      </c>
      <c r="F90" s="68" t="e">
        <f t="shared" si="3"/>
        <v>#DIV/0!</v>
      </c>
      <c r="G90" s="68">
        <f t="shared" si="4"/>
        <v>53.442183971160404</v>
      </c>
    </row>
    <row r="91" spans="1:7" s="97" customFormat="1" x14ac:dyDescent="0.3">
      <c r="A91" s="69" t="s">
        <v>89</v>
      </c>
      <c r="B91" s="104"/>
      <c r="C91" s="104"/>
      <c r="D91" s="104"/>
      <c r="E91" s="104">
        <f>E92+E93</f>
        <v>2876012.86</v>
      </c>
      <c r="F91" s="70" t="s">
        <v>178</v>
      </c>
      <c r="G91" s="70" t="s">
        <v>178</v>
      </c>
    </row>
    <row r="92" spans="1:7" x14ac:dyDescent="0.3">
      <c r="A92" s="69" t="s">
        <v>90</v>
      </c>
      <c r="B92" s="104"/>
      <c r="C92" s="104"/>
      <c r="D92" s="104"/>
      <c r="E92" s="104">
        <v>1559.15</v>
      </c>
      <c r="F92" s="70" t="s">
        <v>178</v>
      </c>
      <c r="G92" s="70" t="s">
        <v>178</v>
      </c>
    </row>
    <row r="93" spans="1:7" x14ac:dyDescent="0.3">
      <c r="A93" s="69" t="s">
        <v>211</v>
      </c>
      <c r="B93" s="104"/>
      <c r="C93" s="104"/>
      <c r="D93" s="104"/>
      <c r="E93" s="104">
        <v>2874453.71</v>
      </c>
      <c r="F93" s="70" t="s">
        <v>178</v>
      </c>
      <c r="G93" s="70" t="s">
        <v>178</v>
      </c>
    </row>
    <row r="94" spans="1:7" x14ac:dyDescent="0.3">
      <c r="A94" s="67" t="s">
        <v>91</v>
      </c>
      <c r="B94" s="103">
        <v>38273.86</v>
      </c>
      <c r="C94" s="103">
        <v>1137500</v>
      </c>
      <c r="D94" s="103">
        <v>1137500</v>
      </c>
      <c r="E94" s="103">
        <f>E95+E97+E103+E105</f>
        <v>1051295.7899999998</v>
      </c>
      <c r="F94" s="68">
        <f t="shared" si="3"/>
        <v>2746.7723140545527</v>
      </c>
      <c r="G94" s="68">
        <f t="shared" si="4"/>
        <v>92.421607912087893</v>
      </c>
    </row>
    <row r="95" spans="1:7" x14ac:dyDescent="0.3">
      <c r="A95" s="69" t="s">
        <v>212</v>
      </c>
      <c r="B95" s="104"/>
      <c r="C95" s="104"/>
      <c r="D95" s="104"/>
      <c r="E95" s="104">
        <f>E96</f>
        <v>237000</v>
      </c>
      <c r="F95" s="70" t="s">
        <v>178</v>
      </c>
      <c r="G95" s="70" t="s">
        <v>178</v>
      </c>
    </row>
    <row r="96" spans="1:7" x14ac:dyDescent="0.3">
      <c r="A96" s="69" t="s">
        <v>213</v>
      </c>
      <c r="B96" s="104"/>
      <c r="C96" s="104"/>
      <c r="D96" s="104"/>
      <c r="E96" s="104">
        <v>237000</v>
      </c>
      <c r="F96" s="70" t="s">
        <v>178</v>
      </c>
      <c r="G96" s="70" t="s">
        <v>178</v>
      </c>
    </row>
    <row r="97" spans="1:7" x14ac:dyDescent="0.3">
      <c r="A97" s="69" t="s">
        <v>92</v>
      </c>
      <c r="B97" s="104">
        <v>38273.86</v>
      </c>
      <c r="C97" s="104"/>
      <c r="D97" s="104"/>
      <c r="E97" s="104">
        <f>E98+E99+E100+E101+E102</f>
        <v>751800.14999999991</v>
      </c>
      <c r="F97" s="68">
        <f t="shared" si="3"/>
        <v>1964.2652975163724</v>
      </c>
      <c r="G97" s="68" t="s">
        <v>178</v>
      </c>
    </row>
    <row r="98" spans="1:7" x14ac:dyDescent="0.3">
      <c r="A98" s="69" t="s">
        <v>93</v>
      </c>
      <c r="B98" s="104">
        <v>8646.2000000000007</v>
      </c>
      <c r="C98" s="104"/>
      <c r="D98" s="104"/>
      <c r="E98" s="104">
        <v>134680.60999999999</v>
      </c>
      <c r="F98" s="68">
        <f t="shared" si="3"/>
        <v>1557.6855728528137</v>
      </c>
      <c r="G98" s="68" t="s">
        <v>178</v>
      </c>
    </row>
    <row r="99" spans="1:7" x14ac:dyDescent="0.3">
      <c r="A99" s="69" t="s">
        <v>94</v>
      </c>
      <c r="B99" s="104"/>
      <c r="C99" s="104"/>
      <c r="D99" s="104"/>
      <c r="E99" s="104">
        <v>119.99</v>
      </c>
      <c r="F99" s="70" t="s">
        <v>178</v>
      </c>
      <c r="G99" s="70" t="s">
        <v>178</v>
      </c>
    </row>
    <row r="100" spans="1:7" x14ac:dyDescent="0.3">
      <c r="A100" s="69" t="s">
        <v>95</v>
      </c>
      <c r="B100" s="104"/>
      <c r="C100" s="104"/>
      <c r="D100" s="104"/>
      <c r="E100" s="104">
        <v>2472.3000000000002</v>
      </c>
      <c r="F100" s="70" t="s">
        <v>178</v>
      </c>
      <c r="G100" s="70" t="s">
        <v>178</v>
      </c>
    </row>
    <row r="101" spans="1:7" x14ac:dyDescent="0.3">
      <c r="A101" s="69" t="s">
        <v>96</v>
      </c>
      <c r="B101" s="104">
        <v>28490.400000000001</v>
      </c>
      <c r="C101" s="104"/>
      <c r="D101" s="104"/>
      <c r="E101" s="104">
        <v>612494.30000000005</v>
      </c>
      <c r="F101" s="68">
        <f t="shared" si="3"/>
        <v>2149.8269592564511</v>
      </c>
      <c r="G101" s="68" t="s">
        <v>178</v>
      </c>
    </row>
    <row r="102" spans="1:7" x14ac:dyDescent="0.3">
      <c r="A102" s="69" t="s">
        <v>97</v>
      </c>
      <c r="B102" s="104">
        <v>1137.26</v>
      </c>
      <c r="C102" s="104"/>
      <c r="D102" s="104"/>
      <c r="E102" s="104">
        <v>2032.95</v>
      </c>
      <c r="F102" s="68">
        <f t="shared" si="3"/>
        <v>178.7585952200904</v>
      </c>
      <c r="G102" s="68" t="s">
        <v>178</v>
      </c>
    </row>
    <row r="103" spans="1:7" x14ac:dyDescent="0.3">
      <c r="A103" s="69" t="s">
        <v>98</v>
      </c>
      <c r="B103" s="104"/>
      <c r="C103" s="104"/>
      <c r="D103" s="104"/>
      <c r="E103" s="104">
        <f>E104+E105</f>
        <v>62495.64</v>
      </c>
      <c r="F103" s="70" t="s">
        <v>178</v>
      </c>
      <c r="G103" s="70" t="s">
        <v>178</v>
      </c>
    </row>
    <row r="104" spans="1:7" x14ac:dyDescent="0.3">
      <c r="A104" s="69" t="s">
        <v>99</v>
      </c>
      <c r="B104" s="104"/>
      <c r="C104" s="104"/>
      <c r="D104" s="104"/>
      <c r="E104" s="104">
        <v>62495.64</v>
      </c>
      <c r="F104" s="70" t="s">
        <v>178</v>
      </c>
      <c r="G104" s="70" t="s">
        <v>178</v>
      </c>
    </row>
    <row r="105" spans="1:7" x14ac:dyDescent="0.3">
      <c r="A105" s="69" t="s">
        <v>100</v>
      </c>
      <c r="B105" s="104"/>
      <c r="C105" s="104"/>
      <c r="D105" s="104"/>
      <c r="E105" s="104">
        <f>E106</f>
        <v>0</v>
      </c>
      <c r="F105" s="70" t="s">
        <v>178</v>
      </c>
      <c r="G105" s="70" t="s">
        <v>178</v>
      </c>
    </row>
    <row r="106" spans="1:7" s="97" customFormat="1" x14ac:dyDescent="0.3">
      <c r="A106" s="69" t="s">
        <v>101</v>
      </c>
      <c r="B106" s="104"/>
      <c r="C106" s="104"/>
      <c r="D106" s="104"/>
      <c r="E106" s="104"/>
      <c r="F106" s="70" t="s">
        <v>178</v>
      </c>
      <c r="G106" s="70" t="s">
        <v>178</v>
      </c>
    </row>
    <row r="107" spans="1:7" s="62" customFormat="1" x14ac:dyDescent="0.3">
      <c r="A107" s="67" t="s">
        <v>102</v>
      </c>
      <c r="B107" s="103">
        <v>279149.65999999997</v>
      </c>
      <c r="C107" s="103">
        <v>70000</v>
      </c>
      <c r="D107" s="103">
        <v>70000</v>
      </c>
      <c r="E107" s="103">
        <f>E108</f>
        <v>0</v>
      </c>
      <c r="F107" s="68">
        <f t="shared" si="3"/>
        <v>0</v>
      </c>
      <c r="G107" s="68">
        <f t="shared" si="4"/>
        <v>0</v>
      </c>
    </row>
    <row r="108" spans="1:7" x14ac:dyDescent="0.3">
      <c r="A108" s="69" t="s">
        <v>103</v>
      </c>
      <c r="B108" s="104">
        <v>279149.65999999997</v>
      </c>
      <c r="C108" s="104"/>
      <c r="D108" s="104"/>
      <c r="E108" s="104">
        <f>E109</f>
        <v>0</v>
      </c>
      <c r="F108" s="70">
        <f t="shared" si="3"/>
        <v>0</v>
      </c>
      <c r="G108" s="70" t="s">
        <v>178</v>
      </c>
    </row>
    <row r="109" spans="1:7" s="100" customFormat="1" x14ac:dyDescent="0.3">
      <c r="A109" s="101" t="s">
        <v>104</v>
      </c>
      <c r="B109" s="105">
        <v>279149.65999999997</v>
      </c>
      <c r="C109" s="105"/>
      <c r="D109" s="105"/>
      <c r="E109" s="105"/>
      <c r="F109" s="118">
        <f t="shared" si="3"/>
        <v>0</v>
      </c>
      <c r="G109" s="118" t="s">
        <v>178</v>
      </c>
    </row>
    <row r="110" spans="1:7" s="62" customFormat="1" x14ac:dyDescent="0.3">
      <c r="A110" s="119" t="s">
        <v>105</v>
      </c>
      <c r="B110" s="120">
        <f>SUM(B36+B89)</f>
        <v>17460808.370000001</v>
      </c>
      <c r="C110" s="120">
        <f t="shared" ref="C110:G110" si="5">SUM(C36+C89)</f>
        <v>46808074.870000005</v>
      </c>
      <c r="D110" s="120">
        <f t="shared" si="5"/>
        <v>46808074.870000005</v>
      </c>
      <c r="E110" s="120">
        <f>E36+E89</f>
        <v>21436259.251000002</v>
      </c>
      <c r="F110" s="121">
        <f t="shared" si="3"/>
        <v>122.76785127445964</v>
      </c>
      <c r="G110" s="121">
        <f t="shared" si="4"/>
        <v>45.796071106395409</v>
      </c>
    </row>
  </sheetData>
  <pageMargins left="0.7" right="0.7" top="0.75" bottom="0.75" header="0.3" footer="0.3"/>
  <pageSetup paperSize="9" scale="55" fitToHeight="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DA5E0-C920-4363-81D0-5F2DD85F2B66}">
  <sheetPr>
    <pageSetUpPr fitToPage="1"/>
  </sheetPr>
  <dimension ref="A1:H46"/>
  <sheetViews>
    <sheetView workbookViewId="0">
      <selection activeCell="J22" sqref="J22"/>
    </sheetView>
  </sheetViews>
  <sheetFormatPr defaultColWidth="9.109375" defaultRowHeight="14.4" x14ac:dyDescent="0.3"/>
  <cols>
    <col min="1" max="1" width="50.6640625" style="72" customWidth="1"/>
    <col min="2" max="7" width="26.77734375" style="73" customWidth="1"/>
    <col min="8" max="8" width="11.5546875" style="72" bestFit="1" customWidth="1"/>
    <col min="9" max="16384" width="9.109375" style="72"/>
  </cols>
  <sheetData>
    <row r="1" spans="1:7" s="63" customFormat="1" ht="15" thickBot="1" x14ac:dyDescent="0.35">
      <c r="A1" s="62" t="s">
        <v>193</v>
      </c>
      <c r="B1" s="79"/>
      <c r="C1" s="80"/>
      <c r="D1" s="80"/>
      <c r="E1" s="80"/>
      <c r="F1" s="80"/>
      <c r="G1" s="80"/>
    </row>
    <row r="2" spans="1:7" s="63" customFormat="1" ht="15" thickBot="1" x14ac:dyDescent="0.35">
      <c r="A2" s="64" t="s">
        <v>0</v>
      </c>
      <c r="B2" s="74" t="s">
        <v>194</v>
      </c>
      <c r="C2" s="74" t="s">
        <v>196</v>
      </c>
      <c r="D2" s="74" t="s">
        <v>195</v>
      </c>
      <c r="E2" s="74" t="s">
        <v>197</v>
      </c>
      <c r="F2" s="74" t="s">
        <v>1</v>
      </c>
      <c r="G2" s="74" t="s">
        <v>2</v>
      </c>
    </row>
    <row r="3" spans="1:7" x14ac:dyDescent="0.3">
      <c r="A3" s="65" t="s">
        <v>3</v>
      </c>
      <c r="B3" s="75"/>
      <c r="C3" s="75"/>
      <c r="D3" s="75"/>
      <c r="E3" s="75"/>
      <c r="F3" s="75"/>
      <c r="G3" s="76"/>
    </row>
    <row r="4" spans="1:7" s="82" customFormat="1" x14ac:dyDescent="0.3">
      <c r="A4" s="67" t="s">
        <v>106</v>
      </c>
      <c r="B4" s="68">
        <v>2895357.23</v>
      </c>
      <c r="C4" s="68">
        <v>5249460.75</v>
      </c>
      <c r="D4" s="68">
        <v>5249460.75</v>
      </c>
      <c r="E4" s="68">
        <f>E5+E6</f>
        <v>2747791.81</v>
      </c>
      <c r="F4" s="68">
        <f>E4/B4*100</f>
        <v>94.903377777670642</v>
      </c>
      <c r="G4" s="68">
        <f>E4/D4*100</f>
        <v>52.344268123159132</v>
      </c>
    </row>
    <row r="5" spans="1:7" s="123" customFormat="1" x14ac:dyDescent="0.3">
      <c r="A5" s="69" t="s">
        <v>107</v>
      </c>
      <c r="B5" s="70">
        <v>214349.46</v>
      </c>
      <c r="C5" s="70">
        <v>5249460.75</v>
      </c>
      <c r="D5" s="70">
        <v>5249460.75</v>
      </c>
      <c r="E5" s="70">
        <v>1407878.6</v>
      </c>
      <c r="F5" s="70">
        <f t="shared" ref="F5:F21" si="0">E5/B5*100</f>
        <v>656.81462411895052</v>
      </c>
      <c r="G5" s="70">
        <f t="shared" ref="G5:G46" si="1">E5/D5*100</f>
        <v>26.819489982852051</v>
      </c>
    </row>
    <row r="6" spans="1:7" s="123" customFormat="1" x14ac:dyDescent="0.3">
      <c r="A6" s="69" t="s">
        <v>108</v>
      </c>
      <c r="B6" s="70">
        <v>2681007.77</v>
      </c>
      <c r="C6" s="70"/>
      <c r="D6" s="70"/>
      <c r="E6" s="70">
        <v>1339913.21</v>
      </c>
      <c r="F6" s="70">
        <f t="shared" si="0"/>
        <v>49.977968172766616</v>
      </c>
      <c r="G6" s="70" t="s">
        <v>178</v>
      </c>
    </row>
    <row r="7" spans="1:7" s="82" customFormat="1" x14ac:dyDescent="0.3">
      <c r="A7" s="67" t="s">
        <v>109</v>
      </c>
      <c r="B7" s="68">
        <v>844413.58</v>
      </c>
      <c r="C7" s="68">
        <v>1635185.93</v>
      </c>
      <c r="D7" s="68">
        <v>1635185.93</v>
      </c>
      <c r="E7" s="68">
        <f>E8</f>
        <v>805040.78</v>
      </c>
      <c r="F7" s="68">
        <f t="shared" si="0"/>
        <v>95.337261155842626</v>
      </c>
      <c r="G7" s="68">
        <f t="shared" si="1"/>
        <v>49.232369556898036</v>
      </c>
    </row>
    <row r="8" spans="1:7" s="123" customFormat="1" x14ac:dyDescent="0.3">
      <c r="A8" s="69" t="s">
        <v>110</v>
      </c>
      <c r="B8" s="70">
        <v>844413.58</v>
      </c>
      <c r="C8" s="70">
        <v>1635185.93</v>
      </c>
      <c r="D8" s="70">
        <v>1635185.93</v>
      </c>
      <c r="E8" s="70">
        <v>805040.78</v>
      </c>
      <c r="F8" s="70">
        <f t="shared" si="0"/>
        <v>95.337261155842626</v>
      </c>
      <c r="G8" s="70">
        <f t="shared" si="1"/>
        <v>49.232369556898036</v>
      </c>
    </row>
    <row r="9" spans="1:7" s="82" customFormat="1" x14ac:dyDescent="0.3">
      <c r="A9" s="67" t="s">
        <v>111</v>
      </c>
      <c r="B9" s="68">
        <v>14354980.76</v>
      </c>
      <c r="C9" s="68">
        <v>36359305.07</v>
      </c>
      <c r="D9" s="68">
        <v>36359305.07</v>
      </c>
      <c r="E9" s="68">
        <f>E10+E11</f>
        <v>15700523.300000001</v>
      </c>
      <c r="F9" s="68">
        <f t="shared" si="0"/>
        <v>109.37334965818512</v>
      </c>
      <c r="G9" s="68">
        <f t="shared" si="1"/>
        <v>43.181582458115997</v>
      </c>
    </row>
    <row r="10" spans="1:7" s="123" customFormat="1" x14ac:dyDescent="0.3">
      <c r="A10" s="69" t="s">
        <v>112</v>
      </c>
      <c r="B10" s="70">
        <v>14354980.76</v>
      </c>
      <c r="C10" s="70">
        <v>35789305.07</v>
      </c>
      <c r="D10" s="70">
        <v>35789305.07</v>
      </c>
      <c r="E10" s="70">
        <v>15638027.66</v>
      </c>
      <c r="F10" s="70">
        <f t="shared" si="0"/>
        <v>108.93799108094382</v>
      </c>
      <c r="G10" s="70">
        <f t="shared" si="1"/>
        <v>43.694694907916521</v>
      </c>
    </row>
    <row r="11" spans="1:7" s="123" customFormat="1" x14ac:dyDescent="0.3">
      <c r="A11" s="69" t="s">
        <v>113</v>
      </c>
      <c r="B11" s="77"/>
      <c r="C11" s="70">
        <v>570000</v>
      </c>
      <c r="D11" s="70">
        <v>570000</v>
      </c>
      <c r="E11" s="70">
        <v>62495.64</v>
      </c>
      <c r="F11" s="70" t="s">
        <v>178</v>
      </c>
      <c r="G11" s="70">
        <f t="shared" si="1"/>
        <v>10.964147368421052</v>
      </c>
    </row>
    <row r="12" spans="1:7" s="82" customFormat="1" x14ac:dyDescent="0.3">
      <c r="A12" s="67" t="s">
        <v>114</v>
      </c>
      <c r="B12" s="68">
        <v>320114.75</v>
      </c>
      <c r="C12" s="68">
        <v>3323131.13</v>
      </c>
      <c r="D12" s="68">
        <v>3323131.13</v>
      </c>
      <c r="E12" s="68">
        <f>E13+E14+E15+E16+E17</f>
        <v>581792.84</v>
      </c>
      <c r="F12" s="68">
        <f t="shared" si="0"/>
        <v>181.74508984668779</v>
      </c>
      <c r="G12" s="68">
        <f t="shared" si="1"/>
        <v>17.507369322497965</v>
      </c>
    </row>
    <row r="13" spans="1:7" s="123" customFormat="1" x14ac:dyDescent="0.3">
      <c r="A13" s="69" t="s">
        <v>204</v>
      </c>
      <c r="B13" s="70"/>
      <c r="C13" s="70">
        <v>1231468.19</v>
      </c>
      <c r="D13" s="70">
        <v>1231468.19</v>
      </c>
      <c r="E13" s="70"/>
      <c r="F13" s="70" t="s">
        <v>178</v>
      </c>
      <c r="G13" s="70">
        <f t="shared" si="1"/>
        <v>0</v>
      </c>
    </row>
    <row r="14" spans="1:7" s="123" customFormat="1" x14ac:dyDescent="0.3">
      <c r="A14" s="69" t="s">
        <v>205</v>
      </c>
      <c r="B14" s="70"/>
      <c r="C14" s="70">
        <v>749382.83</v>
      </c>
      <c r="D14" s="70">
        <v>749382.83</v>
      </c>
      <c r="E14" s="70">
        <v>148232.32999999999</v>
      </c>
      <c r="F14" s="70" t="s">
        <v>178</v>
      </c>
      <c r="G14" s="70">
        <f t="shared" si="1"/>
        <v>19.780587980645354</v>
      </c>
    </row>
    <row r="15" spans="1:7" s="123" customFormat="1" x14ac:dyDescent="0.3">
      <c r="A15" s="69" t="s">
        <v>206</v>
      </c>
      <c r="B15" s="70"/>
      <c r="C15" s="70">
        <v>532280.11</v>
      </c>
      <c r="D15" s="70">
        <v>532280.11</v>
      </c>
      <c r="E15" s="70"/>
      <c r="F15" s="70" t="s">
        <v>178</v>
      </c>
      <c r="G15" s="70">
        <f t="shared" si="1"/>
        <v>0</v>
      </c>
    </row>
    <row r="16" spans="1:7" s="123" customFormat="1" x14ac:dyDescent="0.3">
      <c r="A16" s="69" t="s">
        <v>207</v>
      </c>
      <c r="B16" s="70"/>
      <c r="C16" s="70">
        <v>810000</v>
      </c>
      <c r="D16" s="70">
        <v>810000</v>
      </c>
      <c r="E16" s="70">
        <v>433560.51</v>
      </c>
      <c r="F16" s="70" t="s">
        <v>178</v>
      </c>
      <c r="G16" s="70">
        <f t="shared" si="1"/>
        <v>53.52598888888889</v>
      </c>
    </row>
    <row r="17" spans="1:8" s="123" customFormat="1" x14ac:dyDescent="0.3">
      <c r="A17" s="69" t="s">
        <v>115</v>
      </c>
      <c r="B17" s="70">
        <v>320114.75</v>
      </c>
      <c r="C17" s="70"/>
      <c r="D17" s="70"/>
      <c r="E17" s="70"/>
      <c r="F17" s="70">
        <f t="shared" si="0"/>
        <v>0</v>
      </c>
      <c r="G17" s="70" t="s">
        <v>178</v>
      </c>
    </row>
    <row r="18" spans="1:8" s="82" customFormat="1" x14ac:dyDescent="0.3">
      <c r="A18" s="67" t="s">
        <v>116</v>
      </c>
      <c r="B18" s="68">
        <v>6500</v>
      </c>
      <c r="C18" s="68">
        <v>62000</v>
      </c>
      <c r="D18" s="68">
        <v>62000</v>
      </c>
      <c r="E18" s="68">
        <f>E19</f>
        <v>150</v>
      </c>
      <c r="F18" s="68">
        <f t="shared" si="0"/>
        <v>2.3076923076923079</v>
      </c>
      <c r="G18" s="68">
        <f t="shared" si="1"/>
        <v>0.24193548387096775</v>
      </c>
    </row>
    <row r="19" spans="1:8" s="123" customFormat="1" x14ac:dyDescent="0.3">
      <c r="A19" s="69" t="s">
        <v>117</v>
      </c>
      <c r="B19" s="70">
        <v>6500</v>
      </c>
      <c r="C19" s="70">
        <v>62000</v>
      </c>
      <c r="D19" s="70">
        <v>62000</v>
      </c>
      <c r="E19" s="70">
        <v>150</v>
      </c>
      <c r="F19" s="70">
        <f t="shared" si="0"/>
        <v>2.3076923076923079</v>
      </c>
      <c r="G19" s="70">
        <f t="shared" si="1"/>
        <v>0.24193548387096775</v>
      </c>
    </row>
    <row r="20" spans="1:8" s="82" customFormat="1" ht="43.2" x14ac:dyDescent="0.3">
      <c r="A20" s="67" t="s">
        <v>118</v>
      </c>
      <c r="B20" s="81"/>
      <c r="C20" s="68">
        <v>38500</v>
      </c>
      <c r="D20" s="68">
        <v>38500</v>
      </c>
      <c r="E20" s="68">
        <f>E21</f>
        <v>70149.789999999994</v>
      </c>
      <c r="F20" s="70" t="s">
        <v>178</v>
      </c>
      <c r="G20" s="68">
        <f t="shared" si="1"/>
        <v>182.20724675324672</v>
      </c>
    </row>
    <row r="21" spans="1:8" s="123" customFormat="1" ht="28.8" x14ac:dyDescent="0.3">
      <c r="A21" s="69" t="s">
        <v>119</v>
      </c>
      <c r="B21" s="77"/>
      <c r="C21" s="70">
        <v>38500</v>
      </c>
      <c r="D21" s="70">
        <v>38500</v>
      </c>
      <c r="E21" s="70">
        <v>70149.789999999994</v>
      </c>
      <c r="F21" s="70" t="s">
        <v>178</v>
      </c>
      <c r="G21" s="70">
        <f t="shared" si="1"/>
        <v>182.20724675324672</v>
      </c>
    </row>
    <row r="22" spans="1:8" x14ac:dyDescent="0.3">
      <c r="A22" s="65" t="s">
        <v>34</v>
      </c>
      <c r="B22" s="71">
        <v>18421366.32</v>
      </c>
      <c r="C22" s="71">
        <f>C4+C7+C9+C18+C20+C12</f>
        <v>46667582.880000003</v>
      </c>
      <c r="D22" s="71">
        <f>D4+D7+D9+D18+D20+D12</f>
        <v>46667582.880000003</v>
      </c>
      <c r="E22" s="71">
        <f>E4+E7+E9+E18+E20+E12</f>
        <v>19905448.52</v>
      </c>
      <c r="F22" s="71">
        <f>E22/B22*100</f>
        <v>108.05630903929607</v>
      </c>
      <c r="G22" s="71">
        <f>E22/D22*100</f>
        <v>42.653695116767523</v>
      </c>
    </row>
    <row r="23" spans="1:8" s="82" customFormat="1" x14ac:dyDescent="0.3">
      <c r="A23" s="67" t="s">
        <v>106</v>
      </c>
      <c r="B23" s="68">
        <v>3661810.45</v>
      </c>
      <c r="C23" s="68">
        <v>5249460.75</v>
      </c>
      <c r="D23" s="68">
        <v>5249460.75</v>
      </c>
      <c r="E23" s="68">
        <f>E24+E25+E26</f>
        <v>3788924.4000000004</v>
      </c>
      <c r="F23" s="68">
        <f>E23/B23*100</f>
        <v>103.47134161463765</v>
      </c>
      <c r="G23" s="68">
        <f t="shared" si="1"/>
        <v>72.177402221742497</v>
      </c>
      <c r="H23" s="117"/>
    </row>
    <row r="24" spans="1:8" s="82" customFormat="1" x14ac:dyDescent="0.3">
      <c r="A24" s="69" t="s">
        <v>208</v>
      </c>
      <c r="B24" s="68"/>
      <c r="C24" s="68">
        <v>1184328.72</v>
      </c>
      <c r="D24" s="68">
        <v>1184328.72</v>
      </c>
      <c r="E24" s="68"/>
      <c r="F24" s="70" t="s">
        <v>178</v>
      </c>
      <c r="G24" s="70">
        <f t="shared" si="1"/>
        <v>0</v>
      </c>
    </row>
    <row r="25" spans="1:8" x14ac:dyDescent="0.3">
      <c r="A25" s="69" t="s">
        <v>107</v>
      </c>
      <c r="B25" s="70">
        <v>373327.89</v>
      </c>
      <c r="C25" s="70">
        <v>4065132.03</v>
      </c>
      <c r="D25" s="70">
        <v>4065132.03</v>
      </c>
      <c r="E25" s="70">
        <v>2200531.87</v>
      </c>
      <c r="F25" s="70">
        <f t="shared" ref="F24:F45" si="2">E25/B25*100</f>
        <v>589.43677366295879</v>
      </c>
      <c r="G25" s="70">
        <f t="shared" si="1"/>
        <v>54.131867151188203</v>
      </c>
    </row>
    <row r="26" spans="1:8" x14ac:dyDescent="0.3">
      <c r="A26" s="69" t="s">
        <v>108</v>
      </c>
      <c r="B26" s="70">
        <v>3288482.56</v>
      </c>
      <c r="C26" s="70"/>
      <c r="D26" s="70"/>
      <c r="E26" s="70">
        <v>1588392.53</v>
      </c>
      <c r="F26" s="70">
        <f t="shared" si="2"/>
        <v>48.301686295091677</v>
      </c>
      <c r="G26" s="70" t="s">
        <v>178</v>
      </c>
    </row>
    <row r="27" spans="1:8" s="82" customFormat="1" x14ac:dyDescent="0.3">
      <c r="A27" s="67" t="s">
        <v>109</v>
      </c>
      <c r="B27" s="68">
        <v>703063.78</v>
      </c>
      <c r="C27" s="68">
        <v>1493835.93</v>
      </c>
      <c r="D27" s="68">
        <v>1493835.93</v>
      </c>
      <c r="E27" s="68">
        <f>E28</f>
        <v>725839.29</v>
      </c>
      <c r="F27" s="68">
        <f t="shared" si="2"/>
        <v>103.23946569968373</v>
      </c>
      <c r="G27" s="68">
        <f t="shared" si="1"/>
        <v>48.588956486004463</v>
      </c>
    </row>
    <row r="28" spans="1:8" x14ac:dyDescent="0.3">
      <c r="A28" s="69" t="s">
        <v>110</v>
      </c>
      <c r="B28" s="70">
        <v>703063.78</v>
      </c>
      <c r="C28" s="70">
        <v>1493835.93</v>
      </c>
      <c r="D28" s="70">
        <v>1493835.93</v>
      </c>
      <c r="E28" s="70">
        <v>725839.29</v>
      </c>
      <c r="F28" s="70">
        <f t="shared" si="2"/>
        <v>103.23946569968373</v>
      </c>
      <c r="G28" s="70">
        <f t="shared" si="1"/>
        <v>48.588956486004463</v>
      </c>
    </row>
    <row r="29" spans="1:8" s="82" customFormat="1" x14ac:dyDescent="0.3">
      <c r="A29" s="67" t="s">
        <v>111</v>
      </c>
      <c r="B29" s="68">
        <v>12547574.85</v>
      </c>
      <c r="C29" s="68">
        <v>34603231.939999998</v>
      </c>
      <c r="D29" s="68">
        <v>34603231.939999998</v>
      </c>
      <c r="E29" s="68">
        <f>E30+E31+E32</f>
        <v>14461434.060000001</v>
      </c>
      <c r="F29" s="68">
        <f t="shared" si="2"/>
        <v>115.25282162393317</v>
      </c>
      <c r="G29" s="68">
        <f t="shared" si="1"/>
        <v>41.792148447507131</v>
      </c>
    </row>
    <row r="30" spans="1:8" x14ac:dyDescent="0.3">
      <c r="A30" s="69" t="s">
        <v>112</v>
      </c>
      <c r="B30" s="70">
        <v>12547574.85</v>
      </c>
      <c r="C30" s="70">
        <v>34033231.939999998</v>
      </c>
      <c r="D30" s="70">
        <v>34033231.939999998</v>
      </c>
      <c r="E30" s="70">
        <v>14398938.42</v>
      </c>
      <c r="F30" s="70">
        <f t="shared" si="2"/>
        <v>114.75475215037272</v>
      </c>
      <c r="G30" s="70">
        <f>E30/D30*100</f>
        <v>42.30846616443916</v>
      </c>
      <c r="H30" s="73"/>
    </row>
    <row r="31" spans="1:8" x14ac:dyDescent="0.3">
      <c r="A31" s="69" t="s">
        <v>113</v>
      </c>
      <c r="B31" s="77"/>
      <c r="C31" s="70">
        <v>570000</v>
      </c>
      <c r="D31" s="70">
        <v>570000</v>
      </c>
      <c r="E31" s="70">
        <v>62495.64</v>
      </c>
      <c r="F31" s="70" t="s">
        <v>178</v>
      </c>
      <c r="G31" s="70">
        <f t="shared" si="1"/>
        <v>10.964147368421052</v>
      </c>
    </row>
    <row r="32" spans="1:8" x14ac:dyDescent="0.3">
      <c r="A32" s="69" t="s">
        <v>120</v>
      </c>
      <c r="B32" s="77"/>
      <c r="C32" s="77"/>
      <c r="D32" s="77"/>
      <c r="E32" s="70"/>
      <c r="F32" s="70" t="s">
        <v>178</v>
      </c>
      <c r="G32" s="70" t="s">
        <v>178</v>
      </c>
    </row>
    <row r="33" spans="1:7" s="82" customFormat="1" x14ac:dyDescent="0.3">
      <c r="A33" s="67" t="s">
        <v>114</v>
      </c>
      <c r="B33" s="68">
        <v>540780.42000000004</v>
      </c>
      <c r="C33" s="68">
        <v>3013582.61</v>
      </c>
      <c r="D33" s="68">
        <v>3013582.61</v>
      </c>
      <c r="E33" s="68">
        <f>E34+E35+E36+E37+E38</f>
        <v>1780517.06</v>
      </c>
      <c r="F33" s="68">
        <f t="shared" si="2"/>
        <v>329.24954272567783</v>
      </c>
      <c r="G33" s="68">
        <f t="shared" si="1"/>
        <v>59.083067910323528</v>
      </c>
    </row>
    <row r="34" spans="1:7" x14ac:dyDescent="0.3">
      <c r="A34" s="69" t="s">
        <v>204</v>
      </c>
      <c r="B34" s="70"/>
      <c r="C34" s="70">
        <v>1231468.19</v>
      </c>
      <c r="D34" s="70">
        <v>1231468.19</v>
      </c>
      <c r="E34" s="70"/>
      <c r="F34" s="70" t="s">
        <v>178</v>
      </c>
      <c r="G34" s="70">
        <f t="shared" si="1"/>
        <v>0</v>
      </c>
    </row>
    <row r="35" spans="1:7" x14ac:dyDescent="0.3">
      <c r="A35" s="69" t="s">
        <v>205</v>
      </c>
      <c r="B35" s="70"/>
      <c r="C35" s="70">
        <v>749382.83</v>
      </c>
      <c r="D35" s="70">
        <v>749382.83</v>
      </c>
      <c r="E35" s="70">
        <v>202078.3</v>
      </c>
      <c r="F35" s="70" t="s">
        <v>178</v>
      </c>
      <c r="G35" s="70">
        <f t="shared" si="1"/>
        <v>26.965963444879034</v>
      </c>
    </row>
    <row r="36" spans="1:7" x14ac:dyDescent="0.3">
      <c r="A36" s="69" t="s">
        <v>206</v>
      </c>
      <c r="B36" s="70"/>
      <c r="C36" s="70">
        <v>532280.11</v>
      </c>
      <c r="D36" s="70">
        <v>532280.11</v>
      </c>
      <c r="E36" s="70"/>
      <c r="F36" s="70" t="s">
        <v>178</v>
      </c>
      <c r="G36" s="70">
        <f t="shared" si="1"/>
        <v>0</v>
      </c>
    </row>
    <row r="37" spans="1:7" x14ac:dyDescent="0.3">
      <c r="A37" s="69" t="s">
        <v>207</v>
      </c>
      <c r="B37" s="70"/>
      <c r="C37" s="70">
        <v>500451.48</v>
      </c>
      <c r="D37" s="70">
        <v>500451.48</v>
      </c>
      <c r="E37" s="70">
        <v>1578438.76</v>
      </c>
      <c r="F37" s="70" t="s">
        <v>178</v>
      </c>
      <c r="G37" s="70">
        <f t="shared" si="1"/>
        <v>315.40295574707864</v>
      </c>
    </row>
    <row r="38" spans="1:7" x14ac:dyDescent="0.3">
      <c r="A38" s="69" t="s">
        <v>115</v>
      </c>
      <c r="B38" s="70">
        <v>540780.42000000004</v>
      </c>
      <c r="C38" s="70"/>
      <c r="D38" s="70"/>
      <c r="E38" s="70"/>
      <c r="F38" s="70">
        <f t="shared" si="2"/>
        <v>0</v>
      </c>
      <c r="G38" s="70" t="s">
        <v>178</v>
      </c>
    </row>
    <row r="39" spans="1:7" s="82" customFormat="1" x14ac:dyDescent="0.3">
      <c r="A39" s="67" t="s">
        <v>116</v>
      </c>
      <c r="B39" s="68">
        <v>6500</v>
      </c>
      <c r="C39" s="68">
        <v>62000</v>
      </c>
      <c r="D39" s="68">
        <v>62000</v>
      </c>
      <c r="E39" s="68">
        <f>E40</f>
        <v>0</v>
      </c>
      <c r="F39" s="68">
        <f t="shared" si="2"/>
        <v>0</v>
      </c>
      <c r="G39" s="68">
        <f t="shared" si="1"/>
        <v>0</v>
      </c>
    </row>
    <row r="40" spans="1:7" x14ac:dyDescent="0.3">
      <c r="A40" s="69" t="s">
        <v>117</v>
      </c>
      <c r="B40" s="70">
        <v>6500</v>
      </c>
      <c r="C40" s="70">
        <v>62000</v>
      </c>
      <c r="D40" s="70">
        <v>62000</v>
      </c>
      <c r="E40" s="70"/>
      <c r="F40" s="68">
        <f t="shared" si="2"/>
        <v>0</v>
      </c>
      <c r="G40" s="68">
        <f t="shared" si="1"/>
        <v>0</v>
      </c>
    </row>
    <row r="41" spans="1:7" s="82" customFormat="1" ht="43.2" x14ac:dyDescent="0.3">
      <c r="A41" s="67" t="s">
        <v>118</v>
      </c>
      <c r="B41" s="68">
        <v>1078.8699999999999</v>
      </c>
      <c r="C41" s="68">
        <v>2385963.64</v>
      </c>
      <c r="D41" s="68">
        <v>2385963.64</v>
      </c>
      <c r="E41" s="68">
        <f>E42+E43</f>
        <v>820804.18</v>
      </c>
      <c r="F41" s="68">
        <f t="shared" si="2"/>
        <v>76079.989248009515</v>
      </c>
      <c r="G41" s="68">
        <f t="shared" si="1"/>
        <v>34.40137000578936</v>
      </c>
    </row>
    <row r="42" spans="1:7" ht="28.8" x14ac:dyDescent="0.3">
      <c r="A42" s="69" t="s">
        <v>119</v>
      </c>
      <c r="B42" s="77"/>
      <c r="C42" s="70">
        <v>38500</v>
      </c>
      <c r="D42" s="70">
        <v>38500</v>
      </c>
      <c r="E42" s="70">
        <v>70149.789999999994</v>
      </c>
      <c r="F42" s="70" t="s">
        <v>178</v>
      </c>
      <c r="G42" s="70">
        <f t="shared" si="1"/>
        <v>182.20724675324672</v>
      </c>
    </row>
    <row r="43" spans="1:7" ht="28.8" x14ac:dyDescent="0.3">
      <c r="A43" s="69" t="s">
        <v>121</v>
      </c>
      <c r="B43" s="70">
        <v>1078.8699999999999</v>
      </c>
      <c r="C43" s="70"/>
      <c r="D43" s="70"/>
      <c r="E43" s="70">
        <v>750654.39</v>
      </c>
      <c r="F43" s="70">
        <f t="shared" si="2"/>
        <v>69577.835142324853</v>
      </c>
      <c r="G43" s="70" t="s">
        <v>178</v>
      </c>
    </row>
    <row r="44" spans="1:7" s="82" customFormat="1" x14ac:dyDescent="0.3">
      <c r="A44" s="67" t="s">
        <v>122</v>
      </c>
      <c r="B44" s="81"/>
      <c r="C44" s="68"/>
      <c r="D44" s="68"/>
      <c r="E44" s="68"/>
      <c r="F44" s="70" t="s">
        <v>178</v>
      </c>
      <c r="G44" s="70" t="s">
        <v>178</v>
      </c>
    </row>
    <row r="45" spans="1:7" x14ac:dyDescent="0.3">
      <c r="A45" s="69" t="s">
        <v>123</v>
      </c>
      <c r="B45" s="77"/>
      <c r="C45" s="70"/>
      <c r="D45" s="70"/>
      <c r="E45" s="70"/>
      <c r="F45" s="70" t="s">
        <v>178</v>
      </c>
      <c r="G45" s="70" t="s">
        <v>178</v>
      </c>
    </row>
    <row r="46" spans="1:7" x14ac:dyDescent="0.3">
      <c r="A46" s="65" t="s">
        <v>105</v>
      </c>
      <c r="B46" s="71">
        <v>17460808.370000001</v>
      </c>
      <c r="C46" s="71">
        <f>C23+C27+C33+C39+C44+C29+C41</f>
        <v>46808074.869999997</v>
      </c>
      <c r="D46" s="71">
        <f>D23+D27+D33+D39+D44+D29+D41</f>
        <v>46808074.869999997</v>
      </c>
      <c r="E46" s="71">
        <f>E23+E27+E29+E33+E39+E41</f>
        <v>21577518.989999998</v>
      </c>
      <c r="F46" s="71">
        <f>E46/B46*100</f>
        <v>123.57686157917553</v>
      </c>
      <c r="G46" s="88">
        <f t="shared" si="1"/>
        <v>46.097856085573298</v>
      </c>
    </row>
  </sheetData>
  <pageMargins left="0.7" right="0.7" top="0.75" bottom="0.75" header="0.3" footer="0.3"/>
  <pageSetup paperSize="9" scale="55" fitToHeight="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4805D-08C9-4787-A8C1-1CE1B70C971E}">
  <sheetPr>
    <pageSetUpPr fitToPage="1"/>
  </sheetPr>
  <dimension ref="A1:G11"/>
  <sheetViews>
    <sheetView workbookViewId="0">
      <selection activeCell="G7" sqref="G7"/>
    </sheetView>
  </sheetViews>
  <sheetFormatPr defaultColWidth="9.109375" defaultRowHeight="14.4" x14ac:dyDescent="0.3"/>
  <cols>
    <col min="1" max="1" width="50.6640625" style="85" customWidth="1"/>
    <col min="2" max="5" width="22.77734375" style="63" customWidth="1"/>
    <col min="6" max="7" width="15.77734375" style="63" customWidth="1"/>
    <col min="8" max="8" width="30.6640625" style="63" customWidth="1"/>
    <col min="9" max="16384" width="9.109375" style="63"/>
  </cols>
  <sheetData>
    <row r="1" spans="1:7" ht="15" thickBot="1" x14ac:dyDescent="0.35">
      <c r="A1" s="62" t="s">
        <v>193</v>
      </c>
      <c r="B1" s="79"/>
      <c r="C1" s="80"/>
      <c r="D1" s="80"/>
      <c r="E1" s="80"/>
      <c r="F1" s="80"/>
      <c r="G1" s="80"/>
    </row>
    <row r="2" spans="1:7" ht="15" thickBot="1" x14ac:dyDescent="0.35">
      <c r="A2" s="64" t="s">
        <v>0</v>
      </c>
      <c r="B2" s="74" t="s">
        <v>194</v>
      </c>
      <c r="C2" s="74" t="s">
        <v>196</v>
      </c>
      <c r="D2" s="74" t="s">
        <v>195</v>
      </c>
      <c r="E2" s="74" t="s">
        <v>197</v>
      </c>
      <c r="F2" s="74" t="s">
        <v>1</v>
      </c>
      <c r="G2" s="74" t="s">
        <v>2</v>
      </c>
    </row>
    <row r="3" spans="1:7" x14ac:dyDescent="0.3">
      <c r="A3" s="83" t="s">
        <v>3</v>
      </c>
      <c r="B3" s="65"/>
      <c r="C3" s="65"/>
      <c r="D3" s="65"/>
      <c r="E3" s="65"/>
      <c r="F3" s="65"/>
      <c r="G3" s="66"/>
    </row>
    <row r="4" spans="1:7" x14ac:dyDescent="0.3">
      <c r="A4" s="84" t="s">
        <v>124</v>
      </c>
      <c r="B4" s="68">
        <v>17460808.370000001</v>
      </c>
      <c r="C4" s="68">
        <v>46808074.869999997</v>
      </c>
      <c r="D4" s="68">
        <v>46808074.869999997</v>
      </c>
      <c r="E4" s="68">
        <f>E7</f>
        <v>21436169.25</v>
      </c>
      <c r="F4" s="68">
        <f>E4/B4*100</f>
        <v>122.76733582867905</v>
      </c>
      <c r="G4" s="68">
        <f>E4/D4*100</f>
        <v>45.795878829741753</v>
      </c>
    </row>
    <row r="5" spans="1:7" x14ac:dyDescent="0.3">
      <c r="A5" s="84" t="s">
        <v>125</v>
      </c>
      <c r="B5" s="68">
        <v>17460808.370000001</v>
      </c>
      <c r="C5" s="68">
        <v>46808074.869999997</v>
      </c>
      <c r="D5" s="68">
        <v>46808074.869999997</v>
      </c>
      <c r="E5" s="68">
        <f>E7</f>
        <v>21436169.25</v>
      </c>
      <c r="F5" s="68">
        <f t="shared" ref="F5:F7" si="0">E5/B5*100</f>
        <v>122.76733582867905</v>
      </c>
      <c r="G5" s="68">
        <f t="shared" ref="G5:G7" si="1">E5/D5*100</f>
        <v>45.795878829741753</v>
      </c>
    </row>
    <row r="6" spans="1:7" x14ac:dyDescent="0.3">
      <c r="A6" s="84" t="s">
        <v>126</v>
      </c>
      <c r="B6" s="67"/>
      <c r="C6" s="67"/>
      <c r="D6" s="67"/>
      <c r="E6" s="67"/>
      <c r="F6" s="68" t="s">
        <v>178</v>
      </c>
      <c r="G6" s="68" t="s">
        <v>178</v>
      </c>
    </row>
    <row r="7" spans="1:7" x14ac:dyDescent="0.3">
      <c r="A7" s="84" t="s">
        <v>127</v>
      </c>
      <c r="B7" s="68">
        <v>17460808.370000001</v>
      </c>
      <c r="C7" s="68">
        <v>46808074.869999997</v>
      </c>
      <c r="D7" s="68">
        <v>46808074.869999997</v>
      </c>
      <c r="E7" s="68">
        <v>21436169.25</v>
      </c>
      <c r="F7" s="68">
        <f t="shared" si="0"/>
        <v>122.76733582867905</v>
      </c>
      <c r="G7" s="68">
        <f t="shared" si="1"/>
        <v>45.795878829741753</v>
      </c>
    </row>
    <row r="8" spans="1:7" ht="28.8" x14ac:dyDescent="0.3">
      <c r="A8" s="84" t="s">
        <v>128</v>
      </c>
      <c r="B8" s="67"/>
      <c r="C8" s="67"/>
      <c r="D8" s="67"/>
      <c r="E8" s="67"/>
      <c r="F8" s="81"/>
      <c r="G8" s="81"/>
    </row>
    <row r="11" spans="1:7" x14ac:dyDescent="0.3">
      <c r="D11" s="80"/>
    </row>
  </sheetData>
  <pageMargins left="0.7" right="0.7" top="0.75" bottom="0.75" header="0.3" footer="0.3"/>
  <pageSetup paperSize="9" scale="55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A0E58-DEB2-40BF-8C33-C81E8DA1E9F0}">
  <sheetPr>
    <pageSetUpPr fitToPage="1"/>
  </sheetPr>
  <dimension ref="A1:G13"/>
  <sheetViews>
    <sheetView topLeftCell="B1" workbookViewId="0">
      <selection activeCell="D12" sqref="D12"/>
    </sheetView>
  </sheetViews>
  <sheetFormatPr defaultColWidth="9.109375" defaultRowHeight="14.4" x14ac:dyDescent="0.3"/>
  <cols>
    <col min="1" max="1" width="50.6640625" style="63" customWidth="1"/>
    <col min="2" max="7" width="30.6640625" style="80" customWidth="1"/>
    <col min="8" max="16384" width="9.109375" style="63"/>
  </cols>
  <sheetData>
    <row r="1" spans="1:7" ht="15" thickBot="1" x14ac:dyDescent="0.35">
      <c r="A1" s="62" t="s">
        <v>193</v>
      </c>
      <c r="B1" s="79"/>
    </row>
    <row r="2" spans="1:7" ht="15" thickBot="1" x14ac:dyDescent="0.35">
      <c r="A2" s="64" t="s">
        <v>0</v>
      </c>
      <c r="B2" s="74" t="s">
        <v>194</v>
      </c>
      <c r="C2" s="74" t="s">
        <v>196</v>
      </c>
      <c r="D2" s="74" t="s">
        <v>195</v>
      </c>
      <c r="E2" s="74" t="s">
        <v>197</v>
      </c>
      <c r="F2" s="74" t="s">
        <v>1</v>
      </c>
      <c r="G2" s="74" t="s">
        <v>2</v>
      </c>
    </row>
    <row r="3" spans="1:7" x14ac:dyDescent="0.3">
      <c r="A3" s="65" t="s">
        <v>129</v>
      </c>
      <c r="B3" s="75"/>
      <c r="C3" s="75"/>
      <c r="D3" s="75"/>
      <c r="E3" s="75"/>
      <c r="F3" s="75"/>
      <c r="G3" s="76"/>
    </row>
    <row r="4" spans="1:7" x14ac:dyDescent="0.3">
      <c r="A4" s="67" t="s">
        <v>130</v>
      </c>
      <c r="B4" s="81"/>
      <c r="C4" s="68"/>
      <c r="D4" s="68"/>
      <c r="E4" s="81"/>
      <c r="F4" s="81"/>
      <c r="G4" s="77"/>
    </row>
    <row r="5" spans="1:7" x14ac:dyDescent="0.3">
      <c r="A5" s="67" t="s">
        <v>131</v>
      </c>
      <c r="B5" s="81"/>
      <c r="C5" s="68"/>
      <c r="D5" s="68"/>
      <c r="E5" s="81"/>
      <c r="F5" s="81"/>
      <c r="G5" s="77"/>
    </row>
    <row r="6" spans="1:7" ht="28.8" x14ac:dyDescent="0.3">
      <c r="A6" s="69" t="s">
        <v>132</v>
      </c>
      <c r="B6" s="77"/>
      <c r="C6" s="70"/>
      <c r="D6" s="70"/>
      <c r="E6" s="77"/>
      <c r="F6" s="77"/>
      <c r="G6" s="77"/>
    </row>
    <row r="7" spans="1:7" ht="28.8" x14ac:dyDescent="0.3">
      <c r="A7" s="69" t="s">
        <v>133</v>
      </c>
      <c r="B7" s="77"/>
      <c r="C7" s="70"/>
      <c r="D7" s="70"/>
      <c r="E7" s="77"/>
      <c r="F7" s="77"/>
      <c r="G7" s="77"/>
    </row>
    <row r="8" spans="1:7" x14ac:dyDescent="0.3">
      <c r="A8" s="65" t="s">
        <v>134</v>
      </c>
      <c r="B8" s="75"/>
      <c r="C8" s="71"/>
      <c r="D8" s="71"/>
      <c r="E8" s="75"/>
      <c r="F8" s="75"/>
      <c r="G8" s="76"/>
    </row>
    <row r="9" spans="1:7" x14ac:dyDescent="0.3">
      <c r="A9" s="67" t="s">
        <v>135</v>
      </c>
      <c r="B9" s="68">
        <v>141349.79999999999</v>
      </c>
      <c r="C9" s="68">
        <v>141350</v>
      </c>
      <c r="D9" s="68">
        <v>141350</v>
      </c>
      <c r="E9" s="68">
        <v>141349.74</v>
      </c>
      <c r="F9" s="68">
        <f>E9/B9*100</f>
        <v>99.99995755211539</v>
      </c>
      <c r="G9" s="68">
        <f>E9/D9*100</f>
        <v>99.999816059426948</v>
      </c>
    </row>
    <row r="10" spans="1:7" x14ac:dyDescent="0.3">
      <c r="A10" s="67" t="s">
        <v>136</v>
      </c>
      <c r="B10" s="68">
        <v>141349.79999999999</v>
      </c>
      <c r="C10" s="68">
        <v>141350</v>
      </c>
      <c r="D10" s="68">
        <v>141350</v>
      </c>
      <c r="E10" s="68">
        <v>141349.74</v>
      </c>
      <c r="F10" s="68">
        <v>100</v>
      </c>
      <c r="G10" s="68">
        <f t="shared" ref="G10:G13" si="0">E10/D10*100</f>
        <v>99.999816059426948</v>
      </c>
    </row>
    <row r="11" spans="1:7" ht="28.8" x14ac:dyDescent="0.3">
      <c r="A11" s="69" t="s">
        <v>137</v>
      </c>
      <c r="B11" s="70">
        <v>141349.79999999999</v>
      </c>
      <c r="C11" s="70">
        <v>141350</v>
      </c>
      <c r="D11" s="70">
        <v>141350</v>
      </c>
      <c r="E11" s="70">
        <v>141349.74</v>
      </c>
      <c r="F11" s="70">
        <v>100</v>
      </c>
      <c r="G11" s="70">
        <f t="shared" si="0"/>
        <v>99.999816059426948</v>
      </c>
    </row>
    <row r="12" spans="1:7" ht="28.8" x14ac:dyDescent="0.3">
      <c r="A12" s="69" t="s">
        <v>138</v>
      </c>
      <c r="B12" s="70">
        <v>141349.79999999999</v>
      </c>
      <c r="C12" s="70">
        <v>141350</v>
      </c>
      <c r="D12" s="70">
        <v>141350</v>
      </c>
      <c r="E12" s="70">
        <v>141349.74</v>
      </c>
      <c r="F12" s="70">
        <v>100</v>
      </c>
      <c r="G12" s="70">
        <f t="shared" si="0"/>
        <v>99.999816059426948</v>
      </c>
    </row>
    <row r="13" spans="1:7" x14ac:dyDescent="0.3">
      <c r="A13" s="65" t="s">
        <v>139</v>
      </c>
      <c r="B13" s="71">
        <v>141349.79999999999</v>
      </c>
      <c r="C13" s="71">
        <v>141350</v>
      </c>
      <c r="D13" s="71">
        <v>141350</v>
      </c>
      <c r="E13" s="71">
        <f>E9</f>
        <v>141349.74</v>
      </c>
      <c r="F13" s="71">
        <v>100</v>
      </c>
      <c r="G13" s="71">
        <f t="shared" si="0"/>
        <v>99.999816059426948</v>
      </c>
    </row>
  </sheetData>
  <pageMargins left="0.7" right="0.7" top="0.75" bottom="0.75" header="0.3" footer="0.3"/>
  <pageSetup paperSize="9" scale="55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F5C37-92E5-4B2C-9517-A5BC31E2897F}">
  <sheetPr>
    <pageSetUpPr fitToPage="1"/>
  </sheetPr>
  <dimension ref="A1:G9"/>
  <sheetViews>
    <sheetView workbookViewId="0">
      <selection activeCell="B33" sqref="B33"/>
    </sheetView>
  </sheetViews>
  <sheetFormatPr defaultColWidth="9.109375" defaultRowHeight="14.4" x14ac:dyDescent="0.3"/>
  <cols>
    <col min="1" max="1" width="50.6640625" style="63" customWidth="1"/>
    <col min="2" max="7" width="30.6640625" style="80" customWidth="1"/>
    <col min="8" max="16384" width="9.109375" style="63"/>
  </cols>
  <sheetData>
    <row r="1" spans="1:7" ht="15" thickBot="1" x14ac:dyDescent="0.35">
      <c r="A1" s="62" t="s">
        <v>193</v>
      </c>
      <c r="B1" s="79"/>
    </row>
    <row r="2" spans="1:7" ht="15" thickBot="1" x14ac:dyDescent="0.35">
      <c r="A2" s="64" t="s">
        <v>0</v>
      </c>
      <c r="B2" s="74" t="s">
        <v>194</v>
      </c>
      <c r="C2" s="74" t="s">
        <v>196</v>
      </c>
      <c r="D2" s="74" t="s">
        <v>195</v>
      </c>
      <c r="E2" s="74" t="s">
        <v>197</v>
      </c>
      <c r="F2" s="74" t="s">
        <v>1</v>
      </c>
      <c r="G2" s="74" t="s">
        <v>2</v>
      </c>
    </row>
    <row r="3" spans="1:7" x14ac:dyDescent="0.3">
      <c r="A3" s="65" t="s">
        <v>129</v>
      </c>
      <c r="B3" s="75"/>
      <c r="C3" s="75"/>
      <c r="D3" s="75"/>
      <c r="E3" s="75"/>
      <c r="F3" s="75"/>
      <c r="G3" s="76"/>
    </row>
    <row r="4" spans="1:7" s="62" customFormat="1" x14ac:dyDescent="0.3">
      <c r="A4" s="67" t="s">
        <v>122</v>
      </c>
      <c r="B4" s="81"/>
      <c r="C4" s="68"/>
      <c r="D4" s="68"/>
      <c r="E4" s="81"/>
      <c r="F4" s="81"/>
      <c r="G4" s="81"/>
    </row>
    <row r="5" spans="1:7" x14ac:dyDescent="0.3">
      <c r="A5" s="69" t="s">
        <v>123</v>
      </c>
      <c r="B5" s="77"/>
      <c r="C5" s="70"/>
      <c r="D5" s="70"/>
      <c r="E5" s="77"/>
      <c r="F5" s="77"/>
      <c r="G5" s="77"/>
    </row>
    <row r="6" spans="1:7" x14ac:dyDescent="0.3">
      <c r="A6" s="65" t="s">
        <v>134</v>
      </c>
      <c r="B6" s="75"/>
      <c r="C6" s="71"/>
      <c r="D6" s="71"/>
      <c r="E6" s="75"/>
      <c r="F6" s="75"/>
      <c r="G6" s="76"/>
    </row>
    <row r="7" spans="1:7" s="62" customFormat="1" x14ac:dyDescent="0.3">
      <c r="A7" s="67" t="s">
        <v>109</v>
      </c>
      <c r="B7" s="68">
        <v>141349.79999999999</v>
      </c>
      <c r="C7" s="68">
        <v>141350</v>
      </c>
      <c r="D7" s="68">
        <v>141350</v>
      </c>
      <c r="E7" s="68">
        <v>141349.74</v>
      </c>
      <c r="F7" s="68">
        <v>100</v>
      </c>
      <c r="G7" s="68">
        <v>50</v>
      </c>
    </row>
    <row r="8" spans="1:7" x14ac:dyDescent="0.3">
      <c r="A8" s="69" t="s">
        <v>110</v>
      </c>
      <c r="B8" s="70">
        <v>141349.79999999999</v>
      </c>
      <c r="C8" s="70">
        <v>141350</v>
      </c>
      <c r="D8" s="70">
        <v>141350</v>
      </c>
      <c r="E8" s="70">
        <f>E7</f>
        <v>141349.74</v>
      </c>
      <c r="F8" s="70">
        <v>100</v>
      </c>
      <c r="G8" s="70">
        <v>50</v>
      </c>
    </row>
    <row r="9" spans="1:7" x14ac:dyDescent="0.3">
      <c r="A9" s="65" t="s">
        <v>139</v>
      </c>
      <c r="B9" s="71">
        <v>141349.79999999999</v>
      </c>
      <c r="C9" s="71">
        <v>141350</v>
      </c>
      <c r="D9" s="71">
        <v>141350</v>
      </c>
      <c r="E9" s="71">
        <f>E7</f>
        <v>141349.74</v>
      </c>
      <c r="F9" s="71">
        <v>100</v>
      </c>
      <c r="G9" s="78">
        <v>50</v>
      </c>
    </row>
  </sheetData>
  <pageMargins left="0.7" right="0.7" top="0.75" bottom="0.75" header="0.3" footer="0.3"/>
  <pageSetup paperSize="9" scale="55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29F84-4922-4904-B3FC-13023E0F952D}">
  <sheetPr>
    <pageSetUpPr fitToPage="1"/>
  </sheetPr>
  <dimension ref="A1:G550"/>
  <sheetViews>
    <sheetView tabSelected="1" zoomScaleNormal="100" workbookViewId="0">
      <selection activeCell="I2" sqref="I2"/>
    </sheetView>
  </sheetViews>
  <sheetFormatPr defaultColWidth="9.109375" defaultRowHeight="14.4" x14ac:dyDescent="0.3"/>
  <cols>
    <col min="1" max="1" width="50.6640625" style="62" customWidth="1"/>
    <col min="2" max="5" width="26.77734375" style="79" customWidth="1"/>
    <col min="6" max="7" width="26.77734375" style="132" customWidth="1"/>
    <col min="8" max="16384" width="9.109375" style="62"/>
  </cols>
  <sheetData>
    <row r="1" spans="1:7" ht="15" thickBot="1" x14ac:dyDescent="0.35">
      <c r="A1" s="62" t="s">
        <v>198</v>
      </c>
    </row>
    <row r="2" spans="1:7" ht="15" thickBot="1" x14ac:dyDescent="0.35">
      <c r="A2" s="64" t="s">
        <v>0</v>
      </c>
      <c r="B2" s="74" t="s">
        <v>194</v>
      </c>
      <c r="C2" s="74" t="s">
        <v>196</v>
      </c>
      <c r="D2" s="74" t="s">
        <v>195</v>
      </c>
      <c r="E2" s="74" t="s">
        <v>197</v>
      </c>
      <c r="F2" s="133" t="s">
        <v>1</v>
      </c>
      <c r="G2" s="133" t="s">
        <v>2</v>
      </c>
    </row>
    <row r="3" spans="1:7" x14ac:dyDescent="0.3">
      <c r="A3" s="87" t="s">
        <v>140</v>
      </c>
      <c r="B3" s="108">
        <v>17602158.170000002</v>
      </c>
      <c r="C3" s="108">
        <f>C4</f>
        <v>46949424.869999997</v>
      </c>
      <c r="D3" s="108">
        <f t="shared" ref="D3:E3" si="0">D4</f>
        <v>46949424.869999997</v>
      </c>
      <c r="E3" s="108">
        <f>E4</f>
        <v>21577518.990000002</v>
      </c>
      <c r="F3" s="108">
        <f>E3/B3*100</f>
        <v>122.58450799956651</v>
      </c>
      <c r="G3" s="108">
        <f>E3/D3*100</f>
        <v>45.959069892222949</v>
      </c>
    </row>
    <row r="4" spans="1:7" s="97" customFormat="1" x14ac:dyDescent="0.3">
      <c r="A4" s="87" t="s">
        <v>141</v>
      </c>
      <c r="B4" s="108">
        <v>17602158.170000002</v>
      </c>
      <c r="C4" s="108">
        <f>C6</f>
        <v>46949424.869999997</v>
      </c>
      <c r="D4" s="108">
        <f t="shared" ref="D4:E4" si="1">D6</f>
        <v>46949424.869999997</v>
      </c>
      <c r="E4" s="108">
        <f>E6</f>
        <v>21577518.990000002</v>
      </c>
      <c r="F4" s="108">
        <f>E4/B4*100</f>
        <v>122.58450799956651</v>
      </c>
      <c r="G4" s="108">
        <f>G6</f>
        <v>45.959069892222949</v>
      </c>
    </row>
    <row r="5" spans="1:7" x14ac:dyDescent="0.3">
      <c r="A5" s="89" t="s">
        <v>142</v>
      </c>
      <c r="B5" s="109"/>
      <c r="C5" s="109"/>
      <c r="D5" s="109"/>
      <c r="E5" s="109"/>
      <c r="F5" s="109"/>
      <c r="G5" s="109"/>
    </row>
    <row r="6" spans="1:7" x14ac:dyDescent="0.3">
      <c r="A6" s="89" t="s">
        <v>143</v>
      </c>
      <c r="B6" s="109">
        <v>17602158.170000002</v>
      </c>
      <c r="C6" s="109">
        <v>46949424.869999997</v>
      </c>
      <c r="D6" s="109">
        <v>46949424.869999997</v>
      </c>
      <c r="E6" s="109">
        <f>E7+E291</f>
        <v>21577518.990000002</v>
      </c>
      <c r="F6" s="122">
        <f>E6/B6*100</f>
        <v>122.58450799956651</v>
      </c>
      <c r="G6" s="109">
        <f>E6/D6*100</f>
        <v>45.959069892222949</v>
      </c>
    </row>
    <row r="7" spans="1:7" s="106" customFormat="1" x14ac:dyDescent="0.3">
      <c r="A7" s="86" t="s">
        <v>153</v>
      </c>
      <c r="B7" s="110">
        <v>16770314.93</v>
      </c>
      <c r="C7" s="110">
        <v>39154087.799999997</v>
      </c>
      <c r="D7" s="110">
        <v>39154087.799999997</v>
      </c>
      <c r="E7" s="110">
        <f>E8+E126+E178+E205+E242</f>
        <v>17292196.760000002</v>
      </c>
      <c r="F7" s="124" cm="1">
        <f t="array" aca="1" ref="F7" ca="1">F7:G550=E7/B7*100</f>
        <v>0</v>
      </c>
      <c r="G7" s="124">
        <f t="shared" ref="G7:G70" si="2">E7/D7*100</f>
        <v>44.164473575093744</v>
      </c>
    </row>
    <row r="8" spans="1:7" s="106" customFormat="1" x14ac:dyDescent="0.3">
      <c r="A8" s="86" t="s">
        <v>154</v>
      </c>
      <c r="B8" s="110">
        <v>16045163.289999999</v>
      </c>
      <c r="C8" s="110">
        <v>37905342.43</v>
      </c>
      <c r="D8" s="110">
        <v>37905342.43</v>
      </c>
      <c r="E8" s="110">
        <f>E9+E19+E31+E73+E103+E113+E121</f>
        <v>16652879.24</v>
      </c>
      <c r="F8" s="124">
        <f t="shared" ref="F8:F70" si="3">E8/B8*100</f>
        <v>103.78753359511619</v>
      </c>
      <c r="G8" s="124">
        <f t="shared" si="2"/>
        <v>43.932802535033055</v>
      </c>
    </row>
    <row r="9" spans="1:7" s="125" customFormat="1" x14ac:dyDescent="0.3">
      <c r="A9" s="126" t="s">
        <v>144</v>
      </c>
      <c r="B9" s="127"/>
      <c r="C9" s="127">
        <v>3000000</v>
      </c>
      <c r="D9" s="127">
        <v>3000000</v>
      </c>
      <c r="E9" s="127">
        <f>E10</f>
        <v>1759491.24</v>
      </c>
      <c r="F9" s="136" t="s">
        <v>178</v>
      </c>
      <c r="G9" s="135">
        <f t="shared" si="2"/>
        <v>58.649708000000004</v>
      </c>
    </row>
    <row r="10" spans="1:7" x14ac:dyDescent="0.3">
      <c r="A10" s="67" t="s">
        <v>35</v>
      </c>
      <c r="B10" s="103"/>
      <c r="C10" s="103">
        <v>3000000</v>
      </c>
      <c r="D10" s="103">
        <v>3000000</v>
      </c>
      <c r="E10" s="103">
        <f>E11</f>
        <v>1759491.24</v>
      </c>
      <c r="F10" s="136" t="s">
        <v>178</v>
      </c>
      <c r="G10" s="135">
        <f t="shared" si="2"/>
        <v>58.649708000000004</v>
      </c>
    </row>
    <row r="11" spans="1:7" x14ac:dyDescent="0.3">
      <c r="A11" s="67" t="s">
        <v>36</v>
      </c>
      <c r="B11" s="103"/>
      <c r="C11" s="103">
        <v>3000000</v>
      </c>
      <c r="D11" s="103">
        <v>3000000</v>
      </c>
      <c r="E11" s="103">
        <f>E12+E15+E17</f>
        <v>1759491.24</v>
      </c>
      <c r="F11" s="136" t="s">
        <v>178</v>
      </c>
      <c r="G11" s="135">
        <f t="shared" si="2"/>
        <v>58.649708000000004</v>
      </c>
    </row>
    <row r="12" spans="1:7" s="97" customFormat="1" x14ac:dyDescent="0.3">
      <c r="A12" s="67" t="s">
        <v>37</v>
      </c>
      <c r="B12" s="103"/>
      <c r="C12" s="103"/>
      <c r="D12" s="103"/>
      <c r="E12" s="103">
        <f>E13+E14</f>
        <v>1469062.47</v>
      </c>
      <c r="F12" s="136" t="s">
        <v>178</v>
      </c>
      <c r="G12" s="136" t="s">
        <v>178</v>
      </c>
    </row>
    <row r="13" spans="1:7" s="97" customFormat="1" x14ac:dyDescent="0.3">
      <c r="A13" s="69" t="s">
        <v>38</v>
      </c>
      <c r="B13" s="104"/>
      <c r="C13" s="104"/>
      <c r="D13" s="104"/>
      <c r="E13" s="104">
        <v>1463490.68</v>
      </c>
      <c r="F13" s="136" t="s">
        <v>178</v>
      </c>
      <c r="G13" s="136" t="s">
        <v>178</v>
      </c>
    </row>
    <row r="14" spans="1:7" s="32" customFormat="1" x14ac:dyDescent="0.3">
      <c r="A14" s="99" t="s">
        <v>39</v>
      </c>
      <c r="B14" s="112"/>
      <c r="C14" s="112"/>
      <c r="D14" s="112"/>
      <c r="E14" s="112">
        <v>5571.79</v>
      </c>
      <c r="F14" s="136" t="s">
        <v>178</v>
      </c>
      <c r="G14" s="136" t="s">
        <v>178</v>
      </c>
    </row>
    <row r="15" spans="1:7" s="32" customFormat="1" x14ac:dyDescent="0.3">
      <c r="A15" s="99" t="s">
        <v>40</v>
      </c>
      <c r="B15" s="112"/>
      <c r="C15" s="112"/>
      <c r="D15" s="112"/>
      <c r="E15" s="112">
        <f>E16</f>
        <v>38200</v>
      </c>
      <c r="F15" s="136" t="s">
        <v>178</v>
      </c>
      <c r="G15" s="136" t="s">
        <v>178</v>
      </c>
    </row>
    <row r="16" spans="1:7" s="97" customFormat="1" x14ac:dyDescent="0.3">
      <c r="A16" s="69" t="s">
        <v>41</v>
      </c>
      <c r="B16" s="104"/>
      <c r="C16" s="104"/>
      <c r="D16" s="104"/>
      <c r="E16" s="104">
        <f>10000+28200</f>
        <v>38200</v>
      </c>
      <c r="F16" s="136" t="s">
        <v>178</v>
      </c>
      <c r="G16" s="136" t="s">
        <v>178</v>
      </c>
    </row>
    <row r="17" spans="1:7" s="97" customFormat="1" x14ac:dyDescent="0.3">
      <c r="A17" s="69" t="s">
        <v>42</v>
      </c>
      <c r="B17" s="104"/>
      <c r="C17" s="104"/>
      <c r="D17" s="104"/>
      <c r="E17" s="104">
        <f>E18</f>
        <v>252228.77</v>
      </c>
      <c r="F17" s="136" t="s">
        <v>178</v>
      </c>
      <c r="G17" s="136" t="s">
        <v>178</v>
      </c>
    </row>
    <row r="18" spans="1:7" s="97" customFormat="1" x14ac:dyDescent="0.3">
      <c r="A18" s="69" t="s">
        <v>43</v>
      </c>
      <c r="B18" s="104"/>
      <c r="C18" s="104"/>
      <c r="D18" s="104"/>
      <c r="E18" s="104">
        <v>252228.77</v>
      </c>
      <c r="F18" s="136" t="s">
        <v>178</v>
      </c>
      <c r="G18" s="136" t="s">
        <v>178</v>
      </c>
    </row>
    <row r="19" spans="1:7" s="128" customFormat="1" x14ac:dyDescent="0.3">
      <c r="A19" s="126" t="s">
        <v>151</v>
      </c>
      <c r="B19" s="127">
        <v>3146245.79</v>
      </c>
      <c r="C19" s="127"/>
      <c r="D19" s="127"/>
      <c r="E19" s="127">
        <f>E20+E28</f>
        <v>115791.1</v>
      </c>
      <c r="F19" s="134">
        <f t="shared" si="3"/>
        <v>3.6802941578191195</v>
      </c>
      <c r="G19" s="136" t="s">
        <v>178</v>
      </c>
    </row>
    <row r="20" spans="1:7" x14ac:dyDescent="0.3">
      <c r="A20" s="67" t="s">
        <v>35</v>
      </c>
      <c r="B20" s="103">
        <v>3146245.79</v>
      </c>
      <c r="C20" s="103"/>
      <c r="D20" s="103"/>
      <c r="E20" s="103">
        <f>E21</f>
        <v>0</v>
      </c>
      <c r="F20" s="134">
        <f t="shared" si="3"/>
        <v>0</v>
      </c>
      <c r="G20" s="136" t="s">
        <v>178</v>
      </c>
    </row>
    <row r="21" spans="1:7" x14ac:dyDescent="0.3">
      <c r="A21" s="67" t="s">
        <v>36</v>
      </c>
      <c r="B21" s="103">
        <v>3146245.79</v>
      </c>
      <c r="C21" s="103"/>
      <c r="D21" s="103"/>
      <c r="E21" s="103">
        <f>E22+E24+E26</f>
        <v>0</v>
      </c>
      <c r="F21" s="134">
        <f t="shared" si="3"/>
        <v>0</v>
      </c>
      <c r="G21" s="136" t="s">
        <v>178</v>
      </c>
    </row>
    <row r="22" spans="1:7" s="97" customFormat="1" x14ac:dyDescent="0.3">
      <c r="A22" s="69" t="s">
        <v>37</v>
      </c>
      <c r="B22" s="104">
        <v>2619573.04</v>
      </c>
      <c r="C22" s="104"/>
      <c r="D22" s="104"/>
      <c r="E22" s="104">
        <f>E23</f>
        <v>0</v>
      </c>
      <c r="F22" s="134">
        <f t="shared" si="3"/>
        <v>0</v>
      </c>
      <c r="G22" s="136" t="s">
        <v>178</v>
      </c>
    </row>
    <row r="23" spans="1:7" s="97" customFormat="1" x14ac:dyDescent="0.3">
      <c r="A23" s="69" t="s">
        <v>38</v>
      </c>
      <c r="B23" s="104">
        <v>2619573.04</v>
      </c>
      <c r="C23" s="104"/>
      <c r="D23" s="104"/>
      <c r="E23" s="104"/>
      <c r="F23" s="134">
        <f t="shared" si="3"/>
        <v>0</v>
      </c>
      <c r="G23" s="136" t="s">
        <v>178</v>
      </c>
    </row>
    <row r="24" spans="1:7" s="97" customFormat="1" x14ac:dyDescent="0.3">
      <c r="A24" s="69" t="s">
        <v>40</v>
      </c>
      <c r="B24" s="104">
        <v>118000</v>
      </c>
      <c r="C24" s="104"/>
      <c r="D24" s="104"/>
      <c r="E24" s="104">
        <f>E25</f>
        <v>0</v>
      </c>
      <c r="F24" s="134">
        <f t="shared" si="3"/>
        <v>0</v>
      </c>
      <c r="G24" s="136" t="s">
        <v>178</v>
      </c>
    </row>
    <row r="25" spans="1:7" s="97" customFormat="1" x14ac:dyDescent="0.3">
      <c r="A25" s="69" t="s">
        <v>41</v>
      </c>
      <c r="B25" s="104">
        <v>118000</v>
      </c>
      <c r="C25" s="104"/>
      <c r="D25" s="104"/>
      <c r="E25" s="104"/>
      <c r="F25" s="134">
        <f t="shared" si="3"/>
        <v>0</v>
      </c>
      <c r="G25" s="136" t="s">
        <v>178</v>
      </c>
    </row>
    <row r="26" spans="1:7" s="97" customFormat="1" x14ac:dyDescent="0.3">
      <c r="A26" s="69" t="s">
        <v>42</v>
      </c>
      <c r="B26" s="104">
        <v>408672.75</v>
      </c>
      <c r="C26" s="104"/>
      <c r="D26" s="104"/>
      <c r="E26" s="104">
        <f>E27</f>
        <v>0</v>
      </c>
      <c r="F26" s="134">
        <f t="shared" si="3"/>
        <v>0</v>
      </c>
      <c r="G26" s="136" t="s">
        <v>178</v>
      </c>
    </row>
    <row r="27" spans="1:7" s="97" customFormat="1" x14ac:dyDescent="0.3">
      <c r="A27" s="69" t="s">
        <v>43</v>
      </c>
      <c r="B27" s="104">
        <v>408672.75</v>
      </c>
      <c r="C27" s="104"/>
      <c r="D27" s="104"/>
      <c r="E27" s="104"/>
      <c r="F27" s="134">
        <f t="shared" si="3"/>
        <v>0</v>
      </c>
      <c r="G27" s="136" t="s">
        <v>178</v>
      </c>
    </row>
    <row r="28" spans="1:7" x14ac:dyDescent="0.3">
      <c r="A28" s="67" t="s">
        <v>45</v>
      </c>
      <c r="B28" s="103"/>
      <c r="C28" s="103"/>
      <c r="D28" s="103"/>
      <c r="E28" s="103">
        <f>E29</f>
        <v>115791.1</v>
      </c>
      <c r="F28" s="136" t="s">
        <v>178</v>
      </c>
      <c r="G28" s="136" t="s">
        <v>178</v>
      </c>
    </row>
    <row r="29" spans="1:7" s="97" customFormat="1" x14ac:dyDescent="0.3">
      <c r="A29" s="69" t="s">
        <v>57</v>
      </c>
      <c r="B29" s="104"/>
      <c r="C29" s="104"/>
      <c r="D29" s="104"/>
      <c r="E29" s="104">
        <f>E30</f>
        <v>115791.1</v>
      </c>
      <c r="F29" s="136" t="s">
        <v>178</v>
      </c>
      <c r="G29" s="136" t="s">
        <v>178</v>
      </c>
    </row>
    <row r="30" spans="1:7" s="97" customFormat="1" x14ac:dyDescent="0.3">
      <c r="A30" s="69" t="s">
        <v>59</v>
      </c>
      <c r="B30" s="104"/>
      <c r="C30" s="104"/>
      <c r="D30" s="104"/>
      <c r="E30" s="104">
        <v>115791.1</v>
      </c>
      <c r="F30" s="136" t="s">
        <v>178</v>
      </c>
      <c r="G30" s="136" t="s">
        <v>178</v>
      </c>
    </row>
    <row r="31" spans="1:7" s="128" customFormat="1" x14ac:dyDescent="0.3">
      <c r="A31" s="126" t="s">
        <v>145</v>
      </c>
      <c r="B31" s="127">
        <v>492641.28000000003</v>
      </c>
      <c r="C31" s="127"/>
      <c r="D31" s="127"/>
      <c r="E31" s="127">
        <f>E32</f>
        <v>419233.58999999991</v>
      </c>
      <c r="F31" s="134">
        <f t="shared" si="3"/>
        <v>85.099159778084342</v>
      </c>
      <c r="G31" s="136" t="s">
        <v>178</v>
      </c>
    </row>
    <row r="32" spans="1:7" x14ac:dyDescent="0.3">
      <c r="A32" s="67" t="s">
        <v>35</v>
      </c>
      <c r="B32" s="103">
        <v>492641.28000000003</v>
      </c>
      <c r="C32" s="103">
        <v>915958.77</v>
      </c>
      <c r="D32" s="103">
        <v>915958.77</v>
      </c>
      <c r="E32" s="103">
        <f>E33+E39+E65+E69</f>
        <v>419233.58999999991</v>
      </c>
      <c r="F32" s="134">
        <f t="shared" si="3"/>
        <v>85.099159778084342</v>
      </c>
      <c r="G32" s="135">
        <f t="shared" si="2"/>
        <v>45.76991931634651</v>
      </c>
    </row>
    <row r="33" spans="1:7" x14ac:dyDescent="0.3">
      <c r="A33" s="67" t="s">
        <v>36</v>
      </c>
      <c r="B33" s="103"/>
      <c r="C33" s="103">
        <v>1312.2</v>
      </c>
      <c r="D33" s="103">
        <v>1312.2</v>
      </c>
      <c r="E33" s="103">
        <v>1442.99</v>
      </c>
      <c r="F33" s="136" t="s">
        <v>178</v>
      </c>
      <c r="G33" s="135">
        <f t="shared" si="2"/>
        <v>109.96723060509068</v>
      </c>
    </row>
    <row r="34" spans="1:7" s="97" customFormat="1" x14ac:dyDescent="0.3">
      <c r="A34" s="69" t="s">
        <v>37</v>
      </c>
      <c r="B34" s="104"/>
      <c r="C34" s="104"/>
      <c r="D34" s="104"/>
      <c r="E34" s="104">
        <v>1234.0999999999999</v>
      </c>
      <c r="F34" s="136" t="s">
        <v>178</v>
      </c>
      <c r="G34" s="136" t="s">
        <v>178</v>
      </c>
    </row>
    <row r="35" spans="1:7" s="97" customFormat="1" x14ac:dyDescent="0.3">
      <c r="A35" s="69" t="s">
        <v>38</v>
      </c>
      <c r="B35" s="104"/>
      <c r="C35" s="104"/>
      <c r="D35" s="104"/>
      <c r="E35" s="104">
        <v>1234.0999999999999</v>
      </c>
      <c r="F35" s="136" t="s">
        <v>178</v>
      </c>
      <c r="G35" s="136" t="s">
        <v>178</v>
      </c>
    </row>
    <row r="36" spans="1:7" s="97" customFormat="1" x14ac:dyDescent="0.3">
      <c r="A36" s="69" t="s">
        <v>42</v>
      </c>
      <c r="B36" s="104"/>
      <c r="C36" s="104"/>
      <c r="D36" s="104"/>
      <c r="E36" s="104">
        <v>208.89</v>
      </c>
      <c r="F36" s="136" t="s">
        <v>178</v>
      </c>
      <c r="G36" s="136" t="s">
        <v>178</v>
      </c>
    </row>
    <row r="37" spans="1:7" s="97" customFormat="1" x14ac:dyDescent="0.3">
      <c r="A37" s="69" t="s">
        <v>43</v>
      </c>
      <c r="B37" s="104"/>
      <c r="C37" s="104"/>
      <c r="D37" s="104"/>
      <c r="E37" s="104">
        <v>196.05</v>
      </c>
      <c r="F37" s="136" t="s">
        <v>178</v>
      </c>
      <c r="G37" s="136" t="s">
        <v>178</v>
      </c>
    </row>
    <row r="38" spans="1:7" s="97" customFormat="1" ht="28.8" x14ac:dyDescent="0.3">
      <c r="A38" s="69" t="s">
        <v>44</v>
      </c>
      <c r="B38" s="104"/>
      <c r="C38" s="104"/>
      <c r="D38" s="104"/>
      <c r="E38" s="104">
        <v>12.84</v>
      </c>
      <c r="F38" s="136" t="s">
        <v>178</v>
      </c>
      <c r="G38" s="136" t="s">
        <v>178</v>
      </c>
    </row>
    <row r="39" spans="1:7" x14ac:dyDescent="0.3">
      <c r="A39" s="67" t="s">
        <v>45</v>
      </c>
      <c r="B39" s="103">
        <v>486409.57</v>
      </c>
      <c r="C39" s="103">
        <v>889010.57</v>
      </c>
      <c r="D39" s="103">
        <v>889010.57</v>
      </c>
      <c r="E39" s="103">
        <f>E40+E44+E49+E58</f>
        <v>405653.30999999994</v>
      </c>
      <c r="F39" s="134">
        <f t="shared" si="3"/>
        <v>83.397477150788774</v>
      </c>
      <c r="G39" s="135">
        <f t="shared" si="2"/>
        <v>45.629751061340016</v>
      </c>
    </row>
    <row r="40" spans="1:7" s="97" customFormat="1" x14ac:dyDescent="0.3">
      <c r="A40" s="69" t="s">
        <v>46</v>
      </c>
      <c r="B40" s="104">
        <v>92157.71</v>
      </c>
      <c r="C40" s="104"/>
      <c r="D40" s="104"/>
      <c r="E40" s="104">
        <f>E41+E42+E43</f>
        <v>52623.66</v>
      </c>
      <c r="F40" s="134">
        <f t="shared" si="3"/>
        <v>57.101744390132957</v>
      </c>
      <c r="G40" s="136" t="s">
        <v>178</v>
      </c>
    </row>
    <row r="41" spans="1:7" s="97" customFormat="1" x14ac:dyDescent="0.3">
      <c r="A41" s="69" t="s">
        <v>47</v>
      </c>
      <c r="B41" s="104">
        <v>12519.18</v>
      </c>
      <c r="C41" s="104"/>
      <c r="D41" s="104"/>
      <c r="E41" s="104">
        <v>10420.870000000001</v>
      </c>
      <c r="F41" s="134">
        <f t="shared" si="3"/>
        <v>83.239237713652187</v>
      </c>
      <c r="G41" s="136" t="s">
        <v>178</v>
      </c>
    </row>
    <row r="42" spans="1:7" s="97" customFormat="1" x14ac:dyDescent="0.3">
      <c r="A42" s="69" t="s">
        <v>49</v>
      </c>
      <c r="B42" s="104">
        <v>49681.599999999999</v>
      </c>
      <c r="C42" s="104"/>
      <c r="D42" s="104"/>
      <c r="E42" s="104">
        <v>19948.32</v>
      </c>
      <c r="F42" s="134">
        <f t="shared" si="3"/>
        <v>40.152330037679945</v>
      </c>
      <c r="G42" s="136" t="s">
        <v>178</v>
      </c>
    </row>
    <row r="43" spans="1:7" s="97" customFormat="1" x14ac:dyDescent="0.3">
      <c r="A43" s="69" t="s">
        <v>50</v>
      </c>
      <c r="B43" s="104">
        <v>29956.93</v>
      </c>
      <c r="C43" s="104"/>
      <c r="D43" s="104"/>
      <c r="E43" s="104">
        <v>22254.47</v>
      </c>
      <c r="F43" s="134">
        <f t="shared" si="3"/>
        <v>74.288219787541649</v>
      </c>
      <c r="G43" s="136" t="s">
        <v>178</v>
      </c>
    </row>
    <row r="44" spans="1:7" s="97" customFormat="1" x14ac:dyDescent="0.3">
      <c r="A44" s="69" t="s">
        <v>51</v>
      </c>
      <c r="B44" s="104">
        <v>41541.919999999998</v>
      </c>
      <c r="C44" s="104"/>
      <c r="D44" s="104"/>
      <c r="E44" s="104">
        <f>E45+E46+E47+E48</f>
        <v>26043.200000000001</v>
      </c>
      <c r="F44" s="134">
        <f t="shared" si="3"/>
        <v>62.691372955318393</v>
      </c>
      <c r="G44" s="136" t="s">
        <v>178</v>
      </c>
    </row>
    <row r="45" spans="1:7" s="97" customFormat="1" x14ac:dyDescent="0.3">
      <c r="A45" s="69" t="s">
        <v>52</v>
      </c>
      <c r="B45" s="104">
        <v>4902.03</v>
      </c>
      <c r="C45" s="104"/>
      <c r="D45" s="104"/>
      <c r="E45" s="104">
        <v>5840.33</v>
      </c>
      <c r="F45" s="134">
        <f t="shared" si="3"/>
        <v>119.14104972837785</v>
      </c>
      <c r="G45" s="136" t="s">
        <v>178</v>
      </c>
    </row>
    <row r="46" spans="1:7" s="97" customFormat="1" x14ac:dyDescent="0.3">
      <c r="A46" s="69" t="s">
        <v>55</v>
      </c>
      <c r="B46" s="104">
        <v>9941.09</v>
      </c>
      <c r="C46" s="104"/>
      <c r="D46" s="104"/>
      <c r="E46" s="104">
        <v>4584.01</v>
      </c>
      <c r="F46" s="134">
        <f t="shared" si="3"/>
        <v>46.11174428558639</v>
      </c>
      <c r="G46" s="136" t="s">
        <v>178</v>
      </c>
    </row>
    <row r="47" spans="1:7" s="97" customFormat="1" x14ac:dyDescent="0.3">
      <c r="A47" s="69" t="s">
        <v>210</v>
      </c>
      <c r="B47" s="104">
        <v>19472.55</v>
      </c>
      <c r="C47" s="104"/>
      <c r="D47" s="104"/>
      <c r="E47" s="104">
        <v>6206.86</v>
      </c>
      <c r="F47" s="134">
        <f t="shared" si="3"/>
        <v>31.874921363663205</v>
      </c>
      <c r="G47" s="136" t="s">
        <v>178</v>
      </c>
    </row>
    <row r="48" spans="1:7" s="97" customFormat="1" x14ac:dyDescent="0.3">
      <c r="A48" s="69" t="s">
        <v>56</v>
      </c>
      <c r="B48" s="104">
        <v>7226.25</v>
      </c>
      <c r="C48" s="104"/>
      <c r="D48" s="104"/>
      <c r="E48" s="104">
        <v>9412</v>
      </c>
      <c r="F48" s="134">
        <f t="shared" si="3"/>
        <v>130.24736204808855</v>
      </c>
      <c r="G48" s="136" t="s">
        <v>178</v>
      </c>
    </row>
    <row r="49" spans="1:7" s="97" customFormat="1" x14ac:dyDescent="0.3">
      <c r="A49" s="69" t="s">
        <v>57</v>
      </c>
      <c r="B49" s="104">
        <v>314817.32</v>
      </c>
      <c r="C49" s="104"/>
      <c r="D49" s="104"/>
      <c r="E49" s="104">
        <f>SUM(E50:E57)</f>
        <v>291657.46999999997</v>
      </c>
      <c r="F49" s="134">
        <f t="shared" si="3"/>
        <v>92.643400305929788</v>
      </c>
      <c r="G49" s="136" t="s">
        <v>178</v>
      </c>
    </row>
    <row r="50" spans="1:7" s="97" customFormat="1" x14ac:dyDescent="0.3">
      <c r="A50" s="69" t="s">
        <v>59</v>
      </c>
      <c r="B50" s="104">
        <v>103270.73</v>
      </c>
      <c r="C50" s="104"/>
      <c r="D50" s="104"/>
      <c r="E50" s="104">
        <v>24244.92</v>
      </c>
      <c r="F50" s="134">
        <f t="shared" si="3"/>
        <v>23.477049111592414</v>
      </c>
      <c r="G50" s="136" t="s">
        <v>178</v>
      </c>
    </row>
    <row r="51" spans="1:7" s="97" customFormat="1" x14ac:dyDescent="0.3">
      <c r="A51" s="69" t="s">
        <v>60</v>
      </c>
      <c r="B51" s="104">
        <v>3118.88</v>
      </c>
      <c r="C51" s="104"/>
      <c r="D51" s="104"/>
      <c r="E51" s="104">
        <v>4920</v>
      </c>
      <c r="F51" s="134">
        <f t="shared" si="3"/>
        <v>157.74893551531321</v>
      </c>
      <c r="G51" s="136" t="s">
        <v>178</v>
      </c>
    </row>
    <row r="52" spans="1:7" s="97" customFormat="1" x14ac:dyDescent="0.3">
      <c r="A52" s="69" t="s">
        <v>61</v>
      </c>
      <c r="B52" s="104">
        <v>47942.75</v>
      </c>
      <c r="C52" s="104"/>
      <c r="D52" s="104"/>
      <c r="E52" s="104">
        <v>63023.29</v>
      </c>
      <c r="F52" s="134">
        <f t="shared" si="3"/>
        <v>131.45530867545145</v>
      </c>
      <c r="G52" s="136" t="s">
        <v>178</v>
      </c>
    </row>
    <row r="53" spans="1:7" s="97" customFormat="1" x14ac:dyDescent="0.3">
      <c r="A53" s="69" t="s">
        <v>62</v>
      </c>
      <c r="B53" s="104">
        <v>13429.29</v>
      </c>
      <c r="C53" s="104"/>
      <c r="D53" s="104"/>
      <c r="E53" s="104">
        <v>28696.720000000001</v>
      </c>
      <c r="F53" s="134">
        <f t="shared" si="3"/>
        <v>213.68754416651959</v>
      </c>
      <c r="G53" s="136" t="s">
        <v>178</v>
      </c>
    </row>
    <row r="54" spans="1:7" s="97" customFormat="1" x14ac:dyDescent="0.3">
      <c r="A54" s="69" t="s">
        <v>63</v>
      </c>
      <c r="B54" s="104">
        <v>32739.56</v>
      </c>
      <c r="C54" s="104"/>
      <c r="D54" s="104"/>
      <c r="E54" s="104">
        <v>5000</v>
      </c>
      <c r="F54" s="134">
        <f t="shared" si="3"/>
        <v>15.272043973712535</v>
      </c>
      <c r="G54" s="136" t="s">
        <v>178</v>
      </c>
    </row>
    <row r="55" spans="1:7" s="97" customFormat="1" x14ac:dyDescent="0.3">
      <c r="A55" s="69" t="s">
        <v>64</v>
      </c>
      <c r="B55" s="104">
        <v>71122.25</v>
      </c>
      <c r="C55" s="104"/>
      <c r="D55" s="104"/>
      <c r="E55" s="104">
        <v>58722.51</v>
      </c>
      <c r="F55" s="134">
        <f t="shared" si="3"/>
        <v>82.565596560851219</v>
      </c>
      <c r="G55" s="136" t="s">
        <v>178</v>
      </c>
    </row>
    <row r="56" spans="1:7" s="97" customFormat="1" x14ac:dyDescent="0.3">
      <c r="A56" s="69" t="s">
        <v>65</v>
      </c>
      <c r="B56" s="104">
        <v>8390.6299999999992</v>
      </c>
      <c r="C56" s="104"/>
      <c r="D56" s="104"/>
      <c r="E56" s="104">
        <v>33084.9</v>
      </c>
      <c r="F56" s="134">
        <f t="shared" si="3"/>
        <v>394.30769799168843</v>
      </c>
      <c r="G56" s="136" t="s">
        <v>178</v>
      </c>
    </row>
    <row r="57" spans="1:7" s="97" customFormat="1" x14ac:dyDescent="0.3">
      <c r="A57" s="69" t="s">
        <v>66</v>
      </c>
      <c r="B57" s="104">
        <v>34803.230000000003</v>
      </c>
      <c r="C57" s="104"/>
      <c r="D57" s="104"/>
      <c r="E57" s="104">
        <v>73965.13</v>
      </c>
      <c r="F57" s="134">
        <f t="shared" si="3"/>
        <v>212.52375138744304</v>
      </c>
      <c r="G57" s="136" t="s">
        <v>178</v>
      </c>
    </row>
    <row r="58" spans="1:7" s="97" customFormat="1" x14ac:dyDescent="0.3">
      <c r="A58" s="69" t="s">
        <v>69</v>
      </c>
      <c r="B58" s="104">
        <v>37892.620000000003</v>
      </c>
      <c r="C58" s="104"/>
      <c r="D58" s="104"/>
      <c r="E58" s="104">
        <f>E59+E60+E61+E62+E63+E64</f>
        <v>35328.979999999996</v>
      </c>
      <c r="F58" s="134">
        <f t="shared" si="3"/>
        <v>93.234460958360742</v>
      </c>
      <c r="G58" s="136" t="s">
        <v>178</v>
      </c>
    </row>
    <row r="59" spans="1:7" s="97" customFormat="1" ht="28.8" x14ac:dyDescent="0.3">
      <c r="A59" s="69" t="s">
        <v>70</v>
      </c>
      <c r="B59" s="104">
        <v>4246.92</v>
      </c>
      <c r="C59" s="104"/>
      <c r="D59" s="104"/>
      <c r="E59" s="104">
        <v>9344.92</v>
      </c>
      <c r="F59" s="134">
        <f t="shared" si="3"/>
        <v>220.03993482335434</v>
      </c>
      <c r="G59" s="136" t="s">
        <v>178</v>
      </c>
    </row>
    <row r="60" spans="1:7" s="97" customFormat="1" x14ac:dyDescent="0.3">
      <c r="A60" s="69" t="s">
        <v>72</v>
      </c>
      <c r="B60" s="104">
        <v>2864.35</v>
      </c>
      <c r="C60" s="104"/>
      <c r="D60" s="104"/>
      <c r="E60" s="104">
        <v>1724.13</v>
      </c>
      <c r="F60" s="134">
        <f t="shared" si="3"/>
        <v>60.192713879239626</v>
      </c>
      <c r="G60" s="136" t="s">
        <v>178</v>
      </c>
    </row>
    <row r="61" spans="1:7" s="97" customFormat="1" x14ac:dyDescent="0.3">
      <c r="A61" s="69" t="s">
        <v>73</v>
      </c>
      <c r="B61" s="104">
        <v>4447.5</v>
      </c>
      <c r="C61" s="104"/>
      <c r="D61" s="104"/>
      <c r="E61" s="104">
        <v>4908.8</v>
      </c>
      <c r="F61" s="134">
        <f t="shared" si="3"/>
        <v>110.37211916807195</v>
      </c>
      <c r="G61" s="136" t="s">
        <v>178</v>
      </c>
    </row>
    <row r="62" spans="1:7" s="97" customFormat="1" x14ac:dyDescent="0.3">
      <c r="A62" s="69" t="s">
        <v>74</v>
      </c>
      <c r="B62" s="104">
        <v>6436.14</v>
      </c>
      <c r="C62" s="104"/>
      <c r="D62" s="104"/>
      <c r="E62" s="104">
        <v>8084.34</v>
      </c>
      <c r="F62" s="134">
        <f t="shared" si="3"/>
        <v>125.60851690609589</v>
      </c>
      <c r="G62" s="136" t="s">
        <v>178</v>
      </c>
    </row>
    <row r="63" spans="1:7" s="97" customFormat="1" x14ac:dyDescent="0.3">
      <c r="A63" s="69" t="s">
        <v>75</v>
      </c>
      <c r="B63" s="104">
        <v>1427.79</v>
      </c>
      <c r="C63" s="104"/>
      <c r="D63" s="104"/>
      <c r="E63" s="104">
        <v>695.71</v>
      </c>
      <c r="F63" s="134">
        <f t="shared" si="3"/>
        <v>48.726353315263452</v>
      </c>
      <c r="G63" s="136" t="s">
        <v>178</v>
      </c>
    </row>
    <row r="64" spans="1:7" s="97" customFormat="1" x14ac:dyDescent="0.3">
      <c r="A64" s="69" t="s">
        <v>76</v>
      </c>
      <c r="B64" s="104">
        <v>18469.919999999998</v>
      </c>
      <c r="C64" s="104"/>
      <c r="D64" s="104"/>
      <c r="E64" s="104">
        <v>10571.08</v>
      </c>
      <c r="F64" s="134">
        <f t="shared" si="3"/>
        <v>57.234032415949834</v>
      </c>
      <c r="G64" s="136" t="s">
        <v>178</v>
      </c>
    </row>
    <row r="65" spans="1:7" x14ac:dyDescent="0.3">
      <c r="A65" s="67" t="s">
        <v>77</v>
      </c>
      <c r="B65" s="103">
        <v>4476.6899999999996</v>
      </c>
      <c r="C65" s="103">
        <v>18636</v>
      </c>
      <c r="D65" s="103">
        <v>18636</v>
      </c>
      <c r="E65" s="103">
        <f>E66</f>
        <v>10723.369999999999</v>
      </c>
      <c r="F65" s="134">
        <f t="shared" si="3"/>
        <v>239.53791752388486</v>
      </c>
      <c r="G65" s="135">
        <f t="shared" si="2"/>
        <v>57.541156900622447</v>
      </c>
    </row>
    <row r="66" spans="1:7" s="97" customFormat="1" x14ac:dyDescent="0.3">
      <c r="A66" s="69" t="s">
        <v>80</v>
      </c>
      <c r="B66" s="104">
        <v>4476.6899999999996</v>
      </c>
      <c r="C66" s="104"/>
      <c r="D66" s="104"/>
      <c r="E66" s="104">
        <f>E67+E68</f>
        <v>10723.369999999999</v>
      </c>
      <c r="F66" s="134">
        <f t="shared" si="3"/>
        <v>239.53791752388486</v>
      </c>
      <c r="G66" s="136" t="s">
        <v>178</v>
      </c>
    </row>
    <row r="67" spans="1:7" s="97" customFormat="1" x14ac:dyDescent="0.3">
      <c r="A67" s="69" t="s">
        <v>81</v>
      </c>
      <c r="B67" s="104">
        <v>3443.71</v>
      </c>
      <c r="C67" s="104"/>
      <c r="D67" s="104"/>
      <c r="E67" s="104">
        <v>8727.6299999999992</v>
      </c>
      <c r="F67" s="134">
        <f t="shared" si="3"/>
        <v>253.43684572742765</v>
      </c>
      <c r="G67" s="136" t="s">
        <v>178</v>
      </c>
    </row>
    <row r="68" spans="1:7" s="97" customFormat="1" x14ac:dyDescent="0.3">
      <c r="A68" s="69" t="s">
        <v>82</v>
      </c>
      <c r="B68" s="104">
        <v>1032.98</v>
      </c>
      <c r="C68" s="104"/>
      <c r="D68" s="104"/>
      <c r="E68" s="104">
        <v>1995.74</v>
      </c>
      <c r="F68" s="134">
        <f t="shared" si="3"/>
        <v>193.20219171716781</v>
      </c>
      <c r="G68" s="136" t="s">
        <v>178</v>
      </c>
    </row>
    <row r="69" spans="1:7" ht="28.8" x14ac:dyDescent="0.3">
      <c r="A69" s="67" t="s">
        <v>83</v>
      </c>
      <c r="B69" s="103">
        <v>1755.02</v>
      </c>
      <c r="C69" s="103">
        <v>7000</v>
      </c>
      <c r="D69" s="103">
        <v>7000</v>
      </c>
      <c r="E69" s="103">
        <f>E70</f>
        <v>1413.92</v>
      </c>
      <c r="F69" s="134">
        <f t="shared" si="3"/>
        <v>80.564324053287152</v>
      </c>
      <c r="G69" s="135">
        <f t="shared" si="2"/>
        <v>20.198857142857143</v>
      </c>
    </row>
    <row r="70" spans="1:7" s="97" customFormat="1" x14ac:dyDescent="0.3">
      <c r="A70" s="69" t="s">
        <v>84</v>
      </c>
      <c r="B70" s="104">
        <v>1755.02</v>
      </c>
      <c r="C70" s="104"/>
      <c r="D70" s="104"/>
      <c r="E70" s="104">
        <f>E71+E72</f>
        <v>1413.92</v>
      </c>
      <c r="F70" s="134">
        <f t="shared" si="3"/>
        <v>80.564324053287152</v>
      </c>
      <c r="G70" s="136" t="s">
        <v>178</v>
      </c>
    </row>
    <row r="71" spans="1:7" s="97" customFormat="1" x14ac:dyDescent="0.3">
      <c r="A71" s="69" t="s">
        <v>85</v>
      </c>
      <c r="B71" s="104">
        <v>1041.69</v>
      </c>
      <c r="C71" s="104"/>
      <c r="D71" s="104"/>
      <c r="E71" s="104">
        <v>1293.92</v>
      </c>
      <c r="F71" s="134">
        <f t="shared" ref="F71:F134" si="4">E71/B71*100</f>
        <v>124.21353761675738</v>
      </c>
      <c r="G71" s="136" t="s">
        <v>178</v>
      </c>
    </row>
    <row r="72" spans="1:7" s="97" customFormat="1" x14ac:dyDescent="0.3">
      <c r="A72" s="69" t="s">
        <v>86</v>
      </c>
      <c r="B72" s="104">
        <v>713.33</v>
      </c>
      <c r="C72" s="104"/>
      <c r="D72" s="104"/>
      <c r="E72" s="104">
        <v>120</v>
      </c>
      <c r="F72" s="134">
        <f t="shared" si="4"/>
        <v>16.822508516394937</v>
      </c>
      <c r="G72" s="136" t="s">
        <v>178</v>
      </c>
    </row>
    <row r="73" spans="1:7" s="128" customFormat="1" ht="28.8" x14ac:dyDescent="0.3">
      <c r="A73" s="126" t="s">
        <v>146</v>
      </c>
      <c r="B73" s="127">
        <v>12406276.220000001</v>
      </c>
      <c r="C73" s="127">
        <v>33783738.899999999</v>
      </c>
      <c r="D73" s="127">
        <v>33783738.899999999</v>
      </c>
      <c r="E73" s="127">
        <f>E74</f>
        <v>14288213.520000001</v>
      </c>
      <c r="F73" s="134">
        <f t="shared" si="4"/>
        <v>115.16923584988503</v>
      </c>
      <c r="G73" s="135">
        <f t="shared" ref="G71:G134" si="5">E73/D73*100</f>
        <v>42.293168208211561</v>
      </c>
    </row>
    <row r="74" spans="1:7" x14ac:dyDescent="0.3">
      <c r="A74" s="67" t="s">
        <v>35</v>
      </c>
      <c r="B74" s="103">
        <v>12406276.220000001</v>
      </c>
      <c r="C74" s="103">
        <v>33783738.899999999</v>
      </c>
      <c r="D74" s="103">
        <v>33783738.899999999</v>
      </c>
      <c r="E74" s="103">
        <f>E75+E83</f>
        <v>14288213.520000001</v>
      </c>
      <c r="F74" s="134">
        <f t="shared" si="4"/>
        <v>115.16923584988503</v>
      </c>
      <c r="G74" s="135">
        <f t="shared" si="5"/>
        <v>42.293168208211561</v>
      </c>
    </row>
    <row r="75" spans="1:7" x14ac:dyDescent="0.3">
      <c r="A75" s="67" t="s">
        <v>36</v>
      </c>
      <c r="B75" s="103">
        <v>9626938.0899999999</v>
      </c>
      <c r="C75" s="103">
        <v>27451923.399999999</v>
      </c>
      <c r="D75" s="103">
        <v>27451923.399999999</v>
      </c>
      <c r="E75" s="103">
        <f>E76+E79+E81</f>
        <v>11345851.210000001</v>
      </c>
      <c r="F75" s="134">
        <f t="shared" si="4"/>
        <v>117.85524227880435</v>
      </c>
      <c r="G75" s="135">
        <f t="shared" si="5"/>
        <v>41.329895339865338</v>
      </c>
    </row>
    <row r="76" spans="1:7" s="97" customFormat="1" x14ac:dyDescent="0.3">
      <c r="A76" s="69" t="s">
        <v>37</v>
      </c>
      <c r="B76" s="104">
        <v>8126523.8099999996</v>
      </c>
      <c r="C76" s="104"/>
      <c r="D76" s="104"/>
      <c r="E76" s="104">
        <f>E77+E78</f>
        <v>9534537.9500000011</v>
      </c>
      <c r="F76" s="134">
        <f t="shared" si="4"/>
        <v>117.32615535153403</v>
      </c>
      <c r="G76" s="136" t="s">
        <v>178</v>
      </c>
    </row>
    <row r="77" spans="1:7" s="97" customFormat="1" x14ac:dyDescent="0.3">
      <c r="A77" s="69" t="s">
        <v>38</v>
      </c>
      <c r="B77" s="104">
        <v>8008273.0599999996</v>
      </c>
      <c r="C77" s="104"/>
      <c r="D77" s="104"/>
      <c r="E77" s="104">
        <v>9448113.7200000007</v>
      </c>
      <c r="F77" s="134">
        <f t="shared" si="4"/>
        <v>117.97941515245986</v>
      </c>
      <c r="G77" s="136" t="s">
        <v>178</v>
      </c>
    </row>
    <row r="78" spans="1:7" s="97" customFormat="1" x14ac:dyDescent="0.3">
      <c r="A78" s="69" t="s">
        <v>39</v>
      </c>
      <c r="B78" s="104">
        <v>118250.75</v>
      </c>
      <c r="C78" s="104"/>
      <c r="D78" s="104"/>
      <c r="E78" s="104">
        <v>86424.23</v>
      </c>
      <c r="F78" s="134">
        <f t="shared" si="4"/>
        <v>73.085566053492258</v>
      </c>
      <c r="G78" s="136" t="s">
        <v>178</v>
      </c>
    </row>
    <row r="79" spans="1:7" s="97" customFormat="1" x14ac:dyDescent="0.3">
      <c r="A79" s="69" t="s">
        <v>40</v>
      </c>
      <c r="B79" s="104">
        <v>256353.68</v>
      </c>
      <c r="C79" s="104"/>
      <c r="D79" s="104"/>
      <c r="E79" s="104">
        <f>E80</f>
        <v>324802.08</v>
      </c>
      <c r="F79" s="134">
        <f t="shared" si="4"/>
        <v>126.70076747094095</v>
      </c>
      <c r="G79" s="136" t="s">
        <v>178</v>
      </c>
    </row>
    <row r="80" spans="1:7" s="97" customFormat="1" x14ac:dyDescent="0.3">
      <c r="A80" s="69" t="s">
        <v>41</v>
      </c>
      <c r="B80" s="104">
        <v>256353.68</v>
      </c>
      <c r="C80" s="104"/>
      <c r="D80" s="104"/>
      <c r="E80" s="104">
        <v>324802.08</v>
      </c>
      <c r="F80" s="134">
        <f t="shared" si="4"/>
        <v>126.70076747094095</v>
      </c>
      <c r="G80" s="136" t="s">
        <v>178</v>
      </c>
    </row>
    <row r="81" spans="1:7" s="97" customFormat="1" x14ac:dyDescent="0.3">
      <c r="A81" s="69" t="s">
        <v>42</v>
      </c>
      <c r="B81" s="104">
        <v>1244060.6000000001</v>
      </c>
      <c r="C81" s="104"/>
      <c r="D81" s="104"/>
      <c r="E81" s="104">
        <f>E82</f>
        <v>1486511.18</v>
      </c>
      <c r="F81" s="134">
        <f t="shared" si="4"/>
        <v>119.48864709645173</v>
      </c>
      <c r="G81" s="136" t="s">
        <v>178</v>
      </c>
    </row>
    <row r="82" spans="1:7" s="97" customFormat="1" x14ac:dyDescent="0.3">
      <c r="A82" s="69" t="s">
        <v>43</v>
      </c>
      <c r="B82" s="104">
        <v>1244060.6000000001</v>
      </c>
      <c r="C82" s="104"/>
      <c r="D82" s="104"/>
      <c r="E82" s="104">
        <v>1486511.18</v>
      </c>
      <c r="F82" s="134">
        <f t="shared" si="4"/>
        <v>119.48864709645173</v>
      </c>
      <c r="G82" s="136" t="s">
        <v>178</v>
      </c>
    </row>
    <row r="83" spans="1:7" x14ac:dyDescent="0.3">
      <c r="A83" s="67" t="s">
        <v>45</v>
      </c>
      <c r="B83" s="103">
        <v>2779338.13</v>
      </c>
      <c r="C83" s="103">
        <v>6331815.5</v>
      </c>
      <c r="D83" s="103">
        <v>6331815.5</v>
      </c>
      <c r="E83" s="103">
        <f>E84+E86+E90+E98+E100</f>
        <v>2942362.31</v>
      </c>
      <c r="F83" s="134">
        <f t="shared" si="4"/>
        <v>105.86557562897178</v>
      </c>
      <c r="G83" s="135">
        <f t="shared" si="5"/>
        <v>46.469489043071455</v>
      </c>
    </row>
    <row r="84" spans="1:7" s="97" customFormat="1" x14ac:dyDescent="0.3">
      <c r="A84" s="69" t="s">
        <v>46</v>
      </c>
      <c r="B84" s="104">
        <v>295651.53000000003</v>
      </c>
      <c r="C84" s="104"/>
      <c r="D84" s="104"/>
      <c r="E84" s="104">
        <f>E85</f>
        <v>304283.13</v>
      </c>
      <c r="F84" s="134">
        <f t="shared" si="4"/>
        <v>102.9195181232446</v>
      </c>
      <c r="G84" s="136" t="s">
        <v>178</v>
      </c>
    </row>
    <row r="85" spans="1:7" s="97" customFormat="1" x14ac:dyDescent="0.3">
      <c r="A85" s="69" t="s">
        <v>48</v>
      </c>
      <c r="B85" s="104">
        <v>295651.53000000003</v>
      </c>
      <c r="C85" s="104"/>
      <c r="D85" s="104"/>
      <c r="E85" s="104">
        <v>304283.13</v>
      </c>
      <c r="F85" s="134">
        <f t="shared" si="4"/>
        <v>102.9195181232446</v>
      </c>
      <c r="G85" s="136" t="s">
        <v>178</v>
      </c>
    </row>
    <row r="86" spans="1:7" s="97" customFormat="1" x14ac:dyDescent="0.3">
      <c r="A86" s="69" t="s">
        <v>51</v>
      </c>
      <c r="B86" s="104">
        <v>465315.76</v>
      </c>
      <c r="C86" s="104"/>
      <c r="D86" s="104"/>
      <c r="E86" s="104">
        <f>E87+E88+E89</f>
        <v>442011.94</v>
      </c>
      <c r="F86" s="134">
        <f t="shared" si="4"/>
        <v>94.991826625429582</v>
      </c>
      <c r="G86" s="136" t="s">
        <v>178</v>
      </c>
    </row>
    <row r="87" spans="1:7" s="97" customFormat="1" x14ac:dyDescent="0.3">
      <c r="A87" s="69" t="s">
        <v>52</v>
      </c>
      <c r="B87" s="104">
        <v>60538.39</v>
      </c>
      <c r="C87" s="104"/>
      <c r="D87" s="104"/>
      <c r="E87" s="104">
        <v>55358.75</v>
      </c>
      <c r="F87" s="134">
        <f t="shared" si="4"/>
        <v>91.444040715321307</v>
      </c>
      <c r="G87" s="136" t="s">
        <v>178</v>
      </c>
    </row>
    <row r="88" spans="1:7" s="97" customFormat="1" x14ac:dyDescent="0.3">
      <c r="A88" s="69" t="s">
        <v>53</v>
      </c>
      <c r="B88" s="104">
        <v>7557.64</v>
      </c>
      <c r="C88" s="104"/>
      <c r="D88" s="104"/>
      <c r="E88" s="104">
        <v>0</v>
      </c>
      <c r="F88" s="134">
        <f t="shared" si="4"/>
        <v>0</v>
      </c>
      <c r="G88" s="136" t="s">
        <v>178</v>
      </c>
    </row>
    <row r="89" spans="1:7" s="97" customFormat="1" x14ac:dyDescent="0.3">
      <c r="A89" s="69" t="s">
        <v>54</v>
      </c>
      <c r="B89" s="104">
        <v>397219.73</v>
      </c>
      <c r="C89" s="104"/>
      <c r="D89" s="104"/>
      <c r="E89" s="104">
        <v>386653.19</v>
      </c>
      <c r="F89" s="134">
        <f t="shared" si="4"/>
        <v>97.339875338015062</v>
      </c>
      <c r="G89" s="136" t="s">
        <v>178</v>
      </c>
    </row>
    <row r="90" spans="1:7" s="97" customFormat="1" x14ac:dyDescent="0.3">
      <c r="A90" s="69" t="s">
        <v>57</v>
      </c>
      <c r="B90" s="104">
        <v>975956.7</v>
      </c>
      <c r="C90" s="104"/>
      <c r="D90" s="104"/>
      <c r="E90" s="104">
        <f>E91+E92+E93+E94+E95+E96+E97</f>
        <v>1222576.79</v>
      </c>
      <c r="F90" s="134">
        <f t="shared" si="4"/>
        <v>125.26957292265119</v>
      </c>
      <c r="G90" s="136" t="s">
        <v>178</v>
      </c>
    </row>
    <row r="91" spans="1:7" s="97" customFormat="1" x14ac:dyDescent="0.3">
      <c r="A91" s="69" t="s">
        <v>58</v>
      </c>
      <c r="B91" s="104">
        <v>81929.58</v>
      </c>
      <c r="C91" s="104"/>
      <c r="D91" s="104"/>
      <c r="E91" s="104">
        <v>81232.479999999996</v>
      </c>
      <c r="F91" s="134">
        <f t="shared" si="4"/>
        <v>99.149147353129351</v>
      </c>
      <c r="G91" s="136" t="s">
        <v>178</v>
      </c>
    </row>
    <row r="92" spans="1:7" s="97" customFormat="1" x14ac:dyDescent="0.3">
      <c r="A92" s="69" t="s">
        <v>59</v>
      </c>
      <c r="B92" s="104"/>
      <c r="C92" s="104"/>
      <c r="D92" s="104"/>
      <c r="E92" s="104">
        <v>244529.4</v>
      </c>
      <c r="F92" s="136" t="s">
        <v>178</v>
      </c>
      <c r="G92" s="136" t="s">
        <v>178</v>
      </c>
    </row>
    <row r="93" spans="1:7" s="97" customFormat="1" x14ac:dyDescent="0.3">
      <c r="A93" s="69" t="s">
        <v>61</v>
      </c>
      <c r="B93" s="104">
        <v>165317.37</v>
      </c>
      <c r="C93" s="104"/>
      <c r="D93" s="104"/>
      <c r="E93" s="104">
        <v>166732.18</v>
      </c>
      <c r="F93" s="134">
        <f t="shared" si="4"/>
        <v>100.85581448579784</v>
      </c>
      <c r="G93" s="136" t="s">
        <v>178</v>
      </c>
    </row>
    <row r="94" spans="1:7" s="97" customFormat="1" x14ac:dyDescent="0.3">
      <c r="A94" s="69" t="s">
        <v>62</v>
      </c>
      <c r="B94" s="104">
        <v>138441.99</v>
      </c>
      <c r="C94" s="104"/>
      <c r="D94" s="104"/>
      <c r="E94" s="104">
        <v>79057.23</v>
      </c>
      <c r="F94" s="134">
        <f t="shared" si="4"/>
        <v>57.104950600608959</v>
      </c>
      <c r="G94" s="136" t="s">
        <v>178</v>
      </c>
    </row>
    <row r="95" spans="1:7" s="97" customFormat="1" x14ac:dyDescent="0.3">
      <c r="A95" s="69" t="s">
        <v>63</v>
      </c>
      <c r="B95" s="104">
        <v>230802.75</v>
      </c>
      <c r="C95" s="104"/>
      <c r="D95" s="104"/>
      <c r="E95" s="104">
        <v>325121.69</v>
      </c>
      <c r="F95" s="134">
        <f t="shared" si="4"/>
        <v>140.86560493754951</v>
      </c>
      <c r="G95" s="136" t="s">
        <v>178</v>
      </c>
    </row>
    <row r="96" spans="1:7" s="97" customFormat="1" x14ac:dyDescent="0.3">
      <c r="A96" s="69" t="s">
        <v>65</v>
      </c>
      <c r="B96" s="104">
        <v>98628.43</v>
      </c>
      <c r="C96" s="104"/>
      <c r="D96" s="104"/>
      <c r="E96" s="104">
        <v>81432.66</v>
      </c>
      <c r="F96" s="134">
        <f t="shared" si="4"/>
        <v>82.565098116232832</v>
      </c>
      <c r="G96" s="136" t="s">
        <v>178</v>
      </c>
    </row>
    <row r="97" spans="1:7" s="97" customFormat="1" x14ac:dyDescent="0.3">
      <c r="A97" s="69" t="s">
        <v>66</v>
      </c>
      <c r="B97" s="104">
        <v>260836.58</v>
      </c>
      <c r="C97" s="104"/>
      <c r="D97" s="104"/>
      <c r="E97" s="104">
        <v>244471.15</v>
      </c>
      <c r="F97" s="134">
        <f t="shared" si="4"/>
        <v>93.72579183487224</v>
      </c>
      <c r="G97" s="136" t="s">
        <v>178</v>
      </c>
    </row>
    <row r="98" spans="1:7" s="97" customFormat="1" ht="28.8" x14ac:dyDescent="0.3">
      <c r="A98" s="69" t="s">
        <v>67</v>
      </c>
      <c r="B98" s="104">
        <v>995815.97</v>
      </c>
      <c r="C98" s="104"/>
      <c r="D98" s="104"/>
      <c r="E98" s="104">
        <f>E99</f>
        <v>937976.1</v>
      </c>
      <c r="F98" s="134">
        <f t="shared" si="4"/>
        <v>94.191710944342461</v>
      </c>
      <c r="G98" s="136" t="s">
        <v>178</v>
      </c>
    </row>
    <row r="99" spans="1:7" s="97" customFormat="1" ht="28.8" x14ac:dyDescent="0.3">
      <c r="A99" s="69" t="s">
        <v>68</v>
      </c>
      <c r="B99" s="104">
        <v>995815.97</v>
      </c>
      <c r="C99" s="104"/>
      <c r="D99" s="104"/>
      <c r="E99" s="104">
        <v>937976.1</v>
      </c>
      <c r="F99" s="134">
        <f t="shared" si="4"/>
        <v>94.191710944342461</v>
      </c>
      <c r="G99" s="136" t="s">
        <v>178</v>
      </c>
    </row>
    <row r="100" spans="1:7" s="32" customFormat="1" x14ac:dyDescent="0.3">
      <c r="A100" s="99" t="s">
        <v>69</v>
      </c>
      <c r="B100" s="112">
        <v>46598.17</v>
      </c>
      <c r="C100" s="112"/>
      <c r="D100" s="112"/>
      <c r="E100" s="112">
        <f>E101+E102</f>
        <v>35514.35</v>
      </c>
      <c r="F100" s="134">
        <f t="shared" si="4"/>
        <v>76.214044457110646</v>
      </c>
      <c r="G100" s="136" t="s">
        <v>178</v>
      </c>
    </row>
    <row r="101" spans="1:7" s="97" customFormat="1" x14ac:dyDescent="0.3">
      <c r="A101" s="69" t="s">
        <v>71</v>
      </c>
      <c r="B101" s="104">
        <v>46598.17</v>
      </c>
      <c r="C101" s="104"/>
      <c r="D101" s="104"/>
      <c r="E101" s="104">
        <v>35514.35</v>
      </c>
      <c r="F101" s="134">
        <f t="shared" si="4"/>
        <v>76.214044457110646</v>
      </c>
      <c r="G101" s="136" t="s">
        <v>178</v>
      </c>
    </row>
    <row r="102" spans="1:7" s="97" customFormat="1" x14ac:dyDescent="0.3">
      <c r="A102" s="69" t="s">
        <v>76</v>
      </c>
      <c r="B102" s="104"/>
      <c r="C102" s="104"/>
      <c r="D102" s="104"/>
      <c r="E102" s="104">
        <v>0</v>
      </c>
      <c r="F102" s="136" t="s">
        <v>178</v>
      </c>
      <c r="G102" s="136" t="s">
        <v>178</v>
      </c>
    </row>
    <row r="103" spans="1:7" s="128" customFormat="1" x14ac:dyDescent="0.3">
      <c r="A103" s="126" t="s">
        <v>214</v>
      </c>
      <c r="B103" s="127"/>
      <c r="C103" s="127"/>
      <c r="D103" s="127"/>
      <c r="E103" s="127"/>
      <c r="F103" s="136" t="s">
        <v>178</v>
      </c>
      <c r="G103" s="136" t="s">
        <v>178</v>
      </c>
    </row>
    <row r="104" spans="1:7" x14ac:dyDescent="0.3">
      <c r="A104" s="67" t="s">
        <v>35</v>
      </c>
      <c r="B104" s="103"/>
      <c r="C104" s="103">
        <v>155144.76</v>
      </c>
      <c r="D104" s="103">
        <v>155144.76</v>
      </c>
      <c r="E104" s="103"/>
      <c r="F104" s="136" t="s">
        <v>178</v>
      </c>
      <c r="G104" s="135">
        <f t="shared" si="5"/>
        <v>0</v>
      </c>
    </row>
    <row r="105" spans="1:7" x14ac:dyDescent="0.3">
      <c r="A105" s="67" t="s">
        <v>36</v>
      </c>
      <c r="B105" s="103"/>
      <c r="C105" s="103">
        <v>144369.76</v>
      </c>
      <c r="D105" s="103">
        <v>144369.76</v>
      </c>
      <c r="E105" s="103"/>
      <c r="F105" s="136" t="s">
        <v>178</v>
      </c>
      <c r="G105" s="135">
        <f t="shared" si="5"/>
        <v>0</v>
      </c>
    </row>
    <row r="106" spans="1:7" s="97" customFormat="1" x14ac:dyDescent="0.3">
      <c r="A106" s="69" t="s">
        <v>37</v>
      </c>
      <c r="B106" s="104"/>
      <c r="C106" s="104"/>
      <c r="D106" s="104"/>
      <c r="E106" s="104"/>
      <c r="F106" s="136" t="s">
        <v>178</v>
      </c>
      <c r="G106" s="136" t="s">
        <v>178</v>
      </c>
    </row>
    <row r="107" spans="1:7" s="97" customFormat="1" x14ac:dyDescent="0.3">
      <c r="A107" s="69" t="s">
        <v>38</v>
      </c>
      <c r="B107" s="104"/>
      <c r="C107" s="104"/>
      <c r="D107" s="104"/>
      <c r="E107" s="104"/>
      <c r="F107" s="136" t="s">
        <v>178</v>
      </c>
      <c r="G107" s="136" t="s">
        <v>178</v>
      </c>
    </row>
    <row r="108" spans="1:7" s="97" customFormat="1" x14ac:dyDescent="0.3">
      <c r="A108" s="69" t="s">
        <v>42</v>
      </c>
      <c r="B108" s="104"/>
      <c r="C108" s="104"/>
      <c r="D108" s="104"/>
      <c r="E108" s="104"/>
      <c r="F108" s="136" t="s">
        <v>178</v>
      </c>
      <c r="G108" s="136" t="s">
        <v>178</v>
      </c>
    </row>
    <row r="109" spans="1:7" s="97" customFormat="1" x14ac:dyDescent="0.3">
      <c r="A109" s="69" t="s">
        <v>43</v>
      </c>
      <c r="B109" s="104"/>
      <c r="C109" s="104"/>
      <c r="D109" s="104"/>
      <c r="E109" s="104"/>
      <c r="F109" s="136" t="s">
        <v>178</v>
      </c>
      <c r="G109" s="136" t="s">
        <v>178</v>
      </c>
    </row>
    <row r="110" spans="1:7" x14ac:dyDescent="0.3">
      <c r="A110" s="67" t="s">
        <v>45</v>
      </c>
      <c r="B110" s="103"/>
      <c r="C110" s="103">
        <v>10775</v>
      </c>
      <c r="D110" s="103">
        <v>10775</v>
      </c>
      <c r="E110" s="103"/>
      <c r="F110" s="136" t="s">
        <v>178</v>
      </c>
      <c r="G110" s="135">
        <f t="shared" si="5"/>
        <v>0</v>
      </c>
    </row>
    <row r="111" spans="1:7" s="97" customFormat="1" x14ac:dyDescent="0.3">
      <c r="A111" s="69" t="s">
        <v>46</v>
      </c>
      <c r="B111" s="104"/>
      <c r="C111" s="104"/>
      <c r="D111" s="104"/>
      <c r="E111" s="104"/>
      <c r="F111" s="136" t="s">
        <v>178</v>
      </c>
      <c r="G111" s="136" t="s">
        <v>178</v>
      </c>
    </row>
    <row r="112" spans="1:7" s="97" customFormat="1" x14ac:dyDescent="0.3">
      <c r="A112" s="69" t="s">
        <v>48</v>
      </c>
      <c r="B112" s="104"/>
      <c r="C112" s="104"/>
      <c r="D112" s="104"/>
      <c r="E112" s="104"/>
      <c r="F112" s="136" t="s">
        <v>178</v>
      </c>
      <c r="G112" s="136" t="s">
        <v>178</v>
      </c>
    </row>
    <row r="113" spans="1:7" s="128" customFormat="1" x14ac:dyDescent="0.3">
      <c r="A113" s="126" t="s">
        <v>149</v>
      </c>
      <c r="B113" s="127"/>
      <c r="C113" s="127"/>
      <c r="D113" s="127"/>
      <c r="E113" s="127"/>
      <c r="F113" s="136" t="s">
        <v>178</v>
      </c>
      <c r="G113" s="136" t="s">
        <v>178</v>
      </c>
    </row>
    <row r="114" spans="1:7" x14ac:dyDescent="0.3">
      <c r="A114" s="67" t="s">
        <v>35</v>
      </c>
      <c r="B114" s="103"/>
      <c r="C114" s="103">
        <v>12000</v>
      </c>
      <c r="D114" s="103">
        <v>12000</v>
      </c>
      <c r="E114" s="103"/>
      <c r="F114" s="136" t="s">
        <v>178</v>
      </c>
      <c r="G114" s="135">
        <f t="shared" si="5"/>
        <v>0</v>
      </c>
    </row>
    <row r="115" spans="1:7" x14ac:dyDescent="0.3">
      <c r="A115" s="67" t="s">
        <v>45</v>
      </c>
      <c r="B115" s="103"/>
      <c r="C115" s="103">
        <v>12000</v>
      </c>
      <c r="D115" s="103">
        <v>12000</v>
      </c>
      <c r="E115" s="103"/>
      <c r="F115" s="136" t="s">
        <v>178</v>
      </c>
      <c r="G115" s="135">
        <f t="shared" si="5"/>
        <v>0</v>
      </c>
    </row>
    <row r="116" spans="1:7" s="97" customFormat="1" x14ac:dyDescent="0.3">
      <c r="A116" s="69" t="s">
        <v>46</v>
      </c>
      <c r="B116" s="104"/>
      <c r="C116" s="104"/>
      <c r="D116" s="104"/>
      <c r="E116" s="104"/>
      <c r="F116" s="136" t="s">
        <v>178</v>
      </c>
      <c r="G116" s="136" t="s">
        <v>178</v>
      </c>
    </row>
    <row r="117" spans="1:7" s="97" customFormat="1" x14ac:dyDescent="0.3">
      <c r="A117" s="69" t="s">
        <v>47</v>
      </c>
      <c r="B117" s="104"/>
      <c r="C117" s="104"/>
      <c r="D117" s="104"/>
      <c r="E117" s="104"/>
      <c r="F117" s="136" t="s">
        <v>178</v>
      </c>
      <c r="G117" s="136" t="s">
        <v>178</v>
      </c>
    </row>
    <row r="118" spans="1:7" s="97" customFormat="1" x14ac:dyDescent="0.3">
      <c r="A118" s="69" t="s">
        <v>49</v>
      </c>
      <c r="B118" s="104"/>
      <c r="C118" s="104"/>
      <c r="D118" s="104"/>
      <c r="E118" s="104"/>
      <c r="F118" s="136" t="s">
        <v>178</v>
      </c>
      <c r="G118" s="136" t="s">
        <v>178</v>
      </c>
    </row>
    <row r="119" spans="1:7" s="97" customFormat="1" x14ac:dyDescent="0.3">
      <c r="A119" s="69" t="s">
        <v>51</v>
      </c>
      <c r="B119" s="104"/>
      <c r="C119" s="104"/>
      <c r="D119" s="104"/>
      <c r="E119" s="104"/>
      <c r="F119" s="136" t="s">
        <v>178</v>
      </c>
      <c r="G119" s="136" t="s">
        <v>178</v>
      </c>
    </row>
    <row r="120" spans="1:7" s="97" customFormat="1" x14ac:dyDescent="0.3">
      <c r="A120" s="69" t="s">
        <v>53</v>
      </c>
      <c r="B120" s="104"/>
      <c r="C120" s="104"/>
      <c r="D120" s="104"/>
      <c r="E120" s="104"/>
      <c r="F120" s="136" t="s">
        <v>178</v>
      </c>
      <c r="G120" s="136" t="s">
        <v>178</v>
      </c>
    </row>
    <row r="121" spans="1:7" s="128" customFormat="1" ht="28.8" x14ac:dyDescent="0.3">
      <c r="A121" s="126" t="s">
        <v>148</v>
      </c>
      <c r="B121" s="127"/>
      <c r="C121" s="127"/>
      <c r="D121" s="127"/>
      <c r="E121" s="127">
        <f>E122</f>
        <v>70149.789999999994</v>
      </c>
      <c r="F121" s="136" t="s">
        <v>178</v>
      </c>
      <c r="G121" s="136" t="s">
        <v>178</v>
      </c>
    </row>
    <row r="122" spans="1:7" x14ac:dyDescent="0.3">
      <c r="A122" s="67" t="s">
        <v>35</v>
      </c>
      <c r="B122" s="103"/>
      <c r="C122" s="103">
        <v>38500</v>
      </c>
      <c r="D122" s="103">
        <v>38500</v>
      </c>
      <c r="E122" s="103">
        <f>E123</f>
        <v>70149.789999999994</v>
      </c>
      <c r="F122" s="136" t="s">
        <v>178</v>
      </c>
      <c r="G122" s="135">
        <f t="shared" si="5"/>
        <v>182.20724675324672</v>
      </c>
    </row>
    <row r="123" spans="1:7" x14ac:dyDescent="0.3">
      <c r="A123" s="67" t="s">
        <v>45</v>
      </c>
      <c r="B123" s="103"/>
      <c r="C123" s="103">
        <v>38500</v>
      </c>
      <c r="D123" s="103">
        <v>38500</v>
      </c>
      <c r="E123" s="103">
        <f>E124</f>
        <v>70149.789999999994</v>
      </c>
      <c r="F123" s="136" t="s">
        <v>178</v>
      </c>
      <c r="G123" s="135">
        <f t="shared" si="5"/>
        <v>182.20724675324672</v>
      </c>
    </row>
    <row r="124" spans="1:7" s="97" customFormat="1" x14ac:dyDescent="0.3">
      <c r="A124" s="69" t="s">
        <v>57</v>
      </c>
      <c r="B124" s="104"/>
      <c r="C124" s="104"/>
      <c r="D124" s="104"/>
      <c r="E124" s="104">
        <f>E125</f>
        <v>70149.789999999994</v>
      </c>
      <c r="F124" s="136" t="s">
        <v>178</v>
      </c>
      <c r="G124" s="136" t="s">
        <v>178</v>
      </c>
    </row>
    <row r="125" spans="1:7" s="97" customFormat="1" x14ac:dyDescent="0.3">
      <c r="A125" s="69" t="s">
        <v>59</v>
      </c>
      <c r="B125" s="104"/>
      <c r="C125" s="104"/>
      <c r="D125" s="104"/>
      <c r="E125" s="104">
        <v>70149.789999999994</v>
      </c>
      <c r="F125" s="136" t="s">
        <v>178</v>
      </c>
      <c r="G125" s="136" t="s">
        <v>178</v>
      </c>
    </row>
    <row r="126" spans="1:7" s="106" customFormat="1" x14ac:dyDescent="0.3">
      <c r="A126" s="86" t="s">
        <v>155</v>
      </c>
      <c r="B126" s="110">
        <v>176429.73</v>
      </c>
      <c r="C126" s="110">
        <v>355753.85</v>
      </c>
      <c r="D126" s="110">
        <v>355753.85</v>
      </c>
      <c r="E126" s="110">
        <f>E127+E140+E147+E160+E169</f>
        <v>123721.85999999999</v>
      </c>
      <c r="F126" s="124">
        <f t="shared" si="4"/>
        <v>70.125290108418795</v>
      </c>
      <c r="G126" s="124">
        <f t="shared" si="5"/>
        <v>34.777377672792575</v>
      </c>
    </row>
    <row r="127" spans="1:7" s="128" customFormat="1" x14ac:dyDescent="0.3">
      <c r="A127" s="126" t="s">
        <v>144</v>
      </c>
      <c r="B127" s="127">
        <v>5805</v>
      </c>
      <c r="C127" s="127"/>
      <c r="D127" s="127"/>
      <c r="E127" s="127">
        <f>E128</f>
        <v>92005.18</v>
      </c>
      <c r="F127" s="134">
        <f t="shared" si="4"/>
        <v>1584.9298880275624</v>
      </c>
      <c r="G127" s="136" t="s">
        <v>178</v>
      </c>
    </row>
    <row r="128" spans="1:7" x14ac:dyDescent="0.3">
      <c r="A128" s="67" t="s">
        <v>35</v>
      </c>
      <c r="B128" s="103">
        <v>5805</v>
      </c>
      <c r="C128" s="103">
        <v>290000</v>
      </c>
      <c r="D128" s="103">
        <v>290000</v>
      </c>
      <c r="E128" s="103">
        <f>E129+E136</f>
        <v>92005.18</v>
      </c>
      <c r="F128" s="134">
        <f t="shared" si="4"/>
        <v>1584.9298880275624</v>
      </c>
      <c r="G128" s="135">
        <f t="shared" si="5"/>
        <v>31.725924137931035</v>
      </c>
    </row>
    <row r="129" spans="1:7" x14ac:dyDescent="0.3">
      <c r="A129" s="67" t="s">
        <v>36</v>
      </c>
      <c r="B129" s="103">
        <v>3000</v>
      </c>
      <c r="C129" s="103">
        <v>286695</v>
      </c>
      <c r="D129" s="103">
        <v>286695</v>
      </c>
      <c r="E129" s="103">
        <f>E130+E132+E134</f>
        <v>89200.18</v>
      </c>
      <c r="F129" s="134">
        <f t="shared" si="4"/>
        <v>2973.3393333333333</v>
      </c>
      <c r="G129" s="135">
        <f t="shared" si="5"/>
        <v>31.113266712011018</v>
      </c>
    </row>
    <row r="130" spans="1:7" s="97" customFormat="1" x14ac:dyDescent="0.3">
      <c r="A130" s="69" t="s">
        <v>37</v>
      </c>
      <c r="B130" s="104"/>
      <c r="C130" s="104"/>
      <c r="D130" s="104"/>
      <c r="E130" s="104">
        <f>E131</f>
        <v>75450.789999999994</v>
      </c>
      <c r="F130" s="136" t="s">
        <v>178</v>
      </c>
      <c r="G130" s="136" t="s">
        <v>178</v>
      </c>
    </row>
    <row r="131" spans="1:7" s="97" customFormat="1" x14ac:dyDescent="0.3">
      <c r="A131" s="69" t="s">
        <v>38</v>
      </c>
      <c r="B131" s="104"/>
      <c r="C131" s="104"/>
      <c r="D131" s="104"/>
      <c r="E131" s="104">
        <v>75450.789999999994</v>
      </c>
      <c r="F131" s="136" t="s">
        <v>178</v>
      </c>
      <c r="G131" s="136" t="s">
        <v>178</v>
      </c>
    </row>
    <row r="132" spans="1:7" s="97" customFormat="1" x14ac:dyDescent="0.3">
      <c r="A132" s="69" t="s">
        <v>40</v>
      </c>
      <c r="B132" s="104">
        <v>3000</v>
      </c>
      <c r="C132" s="104"/>
      <c r="D132" s="104"/>
      <c r="E132" s="104">
        <f>E133</f>
        <v>1300</v>
      </c>
      <c r="F132" s="134">
        <f t="shared" si="4"/>
        <v>43.333333333333336</v>
      </c>
      <c r="G132" s="136" t="s">
        <v>178</v>
      </c>
    </row>
    <row r="133" spans="1:7" s="97" customFormat="1" x14ac:dyDescent="0.3">
      <c r="A133" s="69" t="s">
        <v>41</v>
      </c>
      <c r="B133" s="104">
        <v>3000</v>
      </c>
      <c r="C133" s="104"/>
      <c r="D133" s="104"/>
      <c r="E133" s="104">
        <v>1300</v>
      </c>
      <c r="F133" s="134">
        <f t="shared" si="4"/>
        <v>43.333333333333336</v>
      </c>
      <c r="G133" s="136" t="s">
        <v>178</v>
      </c>
    </row>
    <row r="134" spans="1:7" s="97" customFormat="1" x14ac:dyDescent="0.3">
      <c r="A134" s="69" t="s">
        <v>42</v>
      </c>
      <c r="B134" s="104"/>
      <c r="C134" s="104"/>
      <c r="D134" s="104"/>
      <c r="E134" s="104">
        <f>E135</f>
        <v>12449.39</v>
      </c>
      <c r="F134" s="136" t="s">
        <v>178</v>
      </c>
      <c r="G134" s="136" t="s">
        <v>178</v>
      </c>
    </row>
    <row r="135" spans="1:7" s="97" customFormat="1" x14ac:dyDescent="0.3">
      <c r="A135" s="69" t="s">
        <v>43</v>
      </c>
      <c r="B135" s="104"/>
      <c r="C135" s="104"/>
      <c r="D135" s="104"/>
      <c r="E135" s="104">
        <v>12449.39</v>
      </c>
      <c r="F135" s="136" t="s">
        <v>178</v>
      </c>
      <c r="G135" s="136" t="s">
        <v>178</v>
      </c>
    </row>
    <row r="136" spans="1:7" x14ac:dyDescent="0.3">
      <c r="A136" s="67" t="s">
        <v>45</v>
      </c>
      <c r="B136" s="103">
        <v>2805</v>
      </c>
      <c r="C136" s="103">
        <v>3305</v>
      </c>
      <c r="D136" s="103">
        <v>3305</v>
      </c>
      <c r="E136" s="103">
        <f>E137</f>
        <v>2805</v>
      </c>
      <c r="F136" s="134">
        <f t="shared" ref="F135:F198" si="6">E136/B136*100</f>
        <v>100</v>
      </c>
      <c r="G136" s="135">
        <f t="shared" ref="G135:G198" si="7">E136/D136*100</f>
        <v>84.871406959152793</v>
      </c>
    </row>
    <row r="137" spans="1:7" s="97" customFormat="1" x14ac:dyDescent="0.3">
      <c r="A137" s="69" t="s">
        <v>46</v>
      </c>
      <c r="B137" s="104">
        <v>2805</v>
      </c>
      <c r="C137" s="104"/>
      <c r="D137" s="104"/>
      <c r="E137" s="104">
        <f>E138+E139</f>
        <v>2805</v>
      </c>
      <c r="F137" s="134">
        <f t="shared" si="6"/>
        <v>100</v>
      </c>
      <c r="G137" s="136" t="s">
        <v>178</v>
      </c>
    </row>
    <row r="138" spans="1:7" s="97" customFormat="1" x14ac:dyDescent="0.3">
      <c r="A138" s="69" t="s">
        <v>48</v>
      </c>
      <c r="B138" s="104">
        <v>2805</v>
      </c>
      <c r="C138" s="104"/>
      <c r="D138" s="104"/>
      <c r="E138" s="104">
        <v>2805</v>
      </c>
      <c r="F138" s="134">
        <f t="shared" si="6"/>
        <v>100</v>
      </c>
      <c r="G138" s="136" t="s">
        <v>178</v>
      </c>
    </row>
    <row r="139" spans="1:7" s="97" customFormat="1" x14ac:dyDescent="0.3">
      <c r="A139" s="69" t="s">
        <v>49</v>
      </c>
      <c r="B139" s="104"/>
      <c r="C139" s="104"/>
      <c r="D139" s="104"/>
      <c r="E139" s="104"/>
      <c r="F139" s="136" t="s">
        <v>178</v>
      </c>
      <c r="G139" s="136" t="s">
        <v>178</v>
      </c>
    </row>
    <row r="140" spans="1:7" s="128" customFormat="1" x14ac:dyDescent="0.3">
      <c r="A140" s="126" t="s">
        <v>151</v>
      </c>
      <c r="B140" s="127">
        <v>142236.76999999999</v>
      </c>
      <c r="C140" s="127"/>
      <c r="D140" s="127"/>
      <c r="E140" s="127"/>
      <c r="F140" s="134">
        <f t="shared" si="6"/>
        <v>0</v>
      </c>
      <c r="G140" s="136" t="s">
        <v>178</v>
      </c>
    </row>
    <row r="141" spans="1:7" x14ac:dyDescent="0.3">
      <c r="A141" s="67" t="s">
        <v>35</v>
      </c>
      <c r="B141" s="103">
        <v>142236.76999999999</v>
      </c>
      <c r="C141" s="103"/>
      <c r="D141" s="103"/>
      <c r="E141" s="103"/>
      <c r="F141" s="134">
        <f t="shared" si="6"/>
        <v>0</v>
      </c>
      <c r="G141" s="136" t="s">
        <v>178</v>
      </c>
    </row>
    <row r="142" spans="1:7" x14ac:dyDescent="0.3">
      <c r="A142" s="67" t="s">
        <v>36</v>
      </c>
      <c r="B142" s="103">
        <v>142236.76999999999</v>
      </c>
      <c r="C142" s="103"/>
      <c r="D142" s="103"/>
      <c r="E142" s="103"/>
      <c r="F142" s="134">
        <f t="shared" si="6"/>
        <v>0</v>
      </c>
      <c r="G142" s="136" t="s">
        <v>178</v>
      </c>
    </row>
    <row r="143" spans="1:7" s="97" customFormat="1" x14ac:dyDescent="0.3">
      <c r="A143" s="69" t="s">
        <v>37</v>
      </c>
      <c r="B143" s="104">
        <v>123084.86</v>
      </c>
      <c r="C143" s="104"/>
      <c r="D143" s="104"/>
      <c r="E143" s="104"/>
      <c r="F143" s="134">
        <f t="shared" si="6"/>
        <v>0</v>
      </c>
      <c r="G143" s="136" t="s">
        <v>178</v>
      </c>
    </row>
    <row r="144" spans="1:7" s="32" customFormat="1" x14ac:dyDescent="0.3">
      <c r="A144" s="99" t="s">
        <v>38</v>
      </c>
      <c r="B144" s="112">
        <v>123084.86</v>
      </c>
      <c r="C144" s="112"/>
      <c r="D144" s="112"/>
      <c r="E144" s="112"/>
      <c r="F144" s="134">
        <f t="shared" si="6"/>
        <v>0</v>
      </c>
      <c r="G144" s="136" t="s">
        <v>178</v>
      </c>
    </row>
    <row r="145" spans="1:7" s="97" customFormat="1" x14ac:dyDescent="0.3">
      <c r="A145" s="69" t="s">
        <v>42</v>
      </c>
      <c r="B145" s="104">
        <v>19151.91</v>
      </c>
      <c r="C145" s="104"/>
      <c r="D145" s="104"/>
      <c r="E145" s="104"/>
      <c r="F145" s="134">
        <f t="shared" si="6"/>
        <v>0</v>
      </c>
      <c r="G145" s="136" t="s">
        <v>178</v>
      </c>
    </row>
    <row r="146" spans="1:7" s="97" customFormat="1" x14ac:dyDescent="0.3">
      <c r="A146" s="69" t="s">
        <v>43</v>
      </c>
      <c r="B146" s="104">
        <v>19151.91</v>
      </c>
      <c r="C146" s="104"/>
      <c r="D146" s="104"/>
      <c r="E146" s="104"/>
      <c r="F146" s="134">
        <f t="shared" si="6"/>
        <v>0</v>
      </c>
      <c r="G146" s="136" t="s">
        <v>178</v>
      </c>
    </row>
    <row r="147" spans="1:7" s="128" customFormat="1" x14ac:dyDescent="0.3">
      <c r="A147" s="126" t="s">
        <v>145</v>
      </c>
      <c r="B147" s="127">
        <v>4379.97</v>
      </c>
      <c r="C147" s="127"/>
      <c r="D147" s="127"/>
      <c r="E147" s="127"/>
      <c r="F147" s="134">
        <f t="shared" si="6"/>
        <v>0</v>
      </c>
      <c r="G147" s="136" t="s">
        <v>178</v>
      </c>
    </row>
    <row r="148" spans="1:7" x14ac:dyDescent="0.3">
      <c r="A148" s="67" t="s">
        <v>35</v>
      </c>
      <c r="B148" s="103">
        <v>4379.97</v>
      </c>
      <c r="C148" s="103">
        <v>28127.16</v>
      </c>
      <c r="D148" s="103">
        <v>28127.16</v>
      </c>
      <c r="E148" s="103"/>
      <c r="F148" s="134">
        <f t="shared" si="6"/>
        <v>0</v>
      </c>
      <c r="G148" s="135">
        <f t="shared" si="7"/>
        <v>0</v>
      </c>
    </row>
    <row r="149" spans="1:7" x14ac:dyDescent="0.3">
      <c r="A149" s="67" t="s">
        <v>36</v>
      </c>
      <c r="B149" s="103">
        <v>2074.1</v>
      </c>
      <c r="C149" s="103">
        <v>24959.16</v>
      </c>
      <c r="D149" s="103">
        <v>24959.16</v>
      </c>
      <c r="E149" s="103"/>
      <c r="F149" s="134">
        <f t="shared" si="6"/>
        <v>0</v>
      </c>
      <c r="G149" s="135">
        <f t="shared" si="7"/>
        <v>0</v>
      </c>
    </row>
    <row r="150" spans="1:7" s="97" customFormat="1" x14ac:dyDescent="0.3">
      <c r="A150" s="69" t="s">
        <v>37</v>
      </c>
      <c r="B150" s="104">
        <v>2074.1</v>
      </c>
      <c r="C150" s="104"/>
      <c r="D150" s="104"/>
      <c r="E150" s="104"/>
      <c r="F150" s="134">
        <f t="shared" si="6"/>
        <v>0</v>
      </c>
      <c r="G150" s="136" t="s">
        <v>178</v>
      </c>
    </row>
    <row r="151" spans="1:7" s="97" customFormat="1" x14ac:dyDescent="0.3">
      <c r="A151" s="69" t="s">
        <v>38</v>
      </c>
      <c r="B151" s="104"/>
      <c r="C151" s="104"/>
      <c r="D151" s="104"/>
      <c r="E151" s="104"/>
      <c r="F151" s="136" t="s">
        <v>178</v>
      </c>
      <c r="G151" s="136" t="s">
        <v>178</v>
      </c>
    </row>
    <row r="152" spans="1:7" s="97" customFormat="1" x14ac:dyDescent="0.3">
      <c r="A152" s="69" t="s">
        <v>39</v>
      </c>
      <c r="B152" s="104">
        <v>2074.1</v>
      </c>
      <c r="C152" s="104"/>
      <c r="D152" s="104"/>
      <c r="E152" s="104"/>
      <c r="F152" s="134">
        <f t="shared" si="6"/>
        <v>0</v>
      </c>
      <c r="G152" s="136" t="s">
        <v>178</v>
      </c>
    </row>
    <row r="153" spans="1:7" s="97" customFormat="1" x14ac:dyDescent="0.3">
      <c r="A153" s="69" t="s">
        <v>40</v>
      </c>
      <c r="B153" s="104"/>
      <c r="C153" s="104"/>
      <c r="D153" s="104"/>
      <c r="E153" s="104"/>
      <c r="F153" s="136" t="s">
        <v>178</v>
      </c>
      <c r="G153" s="136" t="s">
        <v>178</v>
      </c>
    </row>
    <row r="154" spans="1:7" s="97" customFormat="1" x14ac:dyDescent="0.3">
      <c r="A154" s="69" t="s">
        <v>41</v>
      </c>
      <c r="B154" s="104"/>
      <c r="C154" s="104"/>
      <c r="D154" s="104"/>
      <c r="E154" s="104"/>
      <c r="F154" s="136" t="s">
        <v>178</v>
      </c>
      <c r="G154" s="136" t="s">
        <v>178</v>
      </c>
    </row>
    <row r="155" spans="1:7" s="97" customFormat="1" x14ac:dyDescent="0.3">
      <c r="A155" s="69" t="s">
        <v>42</v>
      </c>
      <c r="B155" s="104"/>
      <c r="C155" s="104"/>
      <c r="D155" s="104"/>
      <c r="E155" s="104"/>
      <c r="F155" s="136" t="s">
        <v>178</v>
      </c>
      <c r="G155" s="136" t="s">
        <v>178</v>
      </c>
    </row>
    <row r="156" spans="1:7" s="97" customFormat="1" x14ac:dyDescent="0.3">
      <c r="A156" s="69" t="s">
        <v>43</v>
      </c>
      <c r="B156" s="104"/>
      <c r="C156" s="104"/>
      <c r="D156" s="104"/>
      <c r="E156" s="104"/>
      <c r="F156" s="136" t="s">
        <v>178</v>
      </c>
      <c r="G156" s="136" t="s">
        <v>178</v>
      </c>
    </row>
    <row r="157" spans="1:7" s="116" customFormat="1" x14ac:dyDescent="0.3">
      <c r="A157" s="98" t="s">
        <v>45</v>
      </c>
      <c r="B157" s="111">
        <v>2305.87</v>
      </c>
      <c r="C157" s="111">
        <v>3168</v>
      </c>
      <c r="D157" s="111">
        <v>3168</v>
      </c>
      <c r="E157" s="111"/>
      <c r="F157" s="134">
        <f t="shared" si="6"/>
        <v>0</v>
      </c>
      <c r="G157" s="135">
        <f t="shared" si="7"/>
        <v>0</v>
      </c>
    </row>
    <row r="158" spans="1:7" s="32" customFormat="1" x14ac:dyDescent="0.3">
      <c r="A158" s="99" t="s">
        <v>46</v>
      </c>
      <c r="B158" s="112">
        <v>2305.87</v>
      </c>
      <c r="C158" s="112"/>
      <c r="D158" s="112"/>
      <c r="E158" s="112"/>
      <c r="F158" s="134">
        <f t="shared" si="6"/>
        <v>0</v>
      </c>
      <c r="G158" s="136" t="s">
        <v>178</v>
      </c>
    </row>
    <row r="159" spans="1:7" s="32" customFormat="1" x14ac:dyDescent="0.3">
      <c r="A159" s="99" t="s">
        <v>48</v>
      </c>
      <c r="B159" s="112">
        <v>2305.87</v>
      </c>
      <c r="C159" s="112"/>
      <c r="D159" s="112"/>
      <c r="E159" s="112"/>
      <c r="F159" s="134">
        <f t="shared" si="6"/>
        <v>0</v>
      </c>
      <c r="G159" s="136" t="s">
        <v>178</v>
      </c>
    </row>
    <row r="160" spans="1:7" s="131" customFormat="1" x14ac:dyDescent="0.3">
      <c r="A160" s="129" t="s">
        <v>214</v>
      </c>
      <c r="B160" s="130"/>
      <c r="C160" s="130"/>
      <c r="D160" s="130"/>
      <c r="E160" s="130">
        <f>E161</f>
        <v>31716.68</v>
      </c>
      <c r="F160" s="136" t="s">
        <v>178</v>
      </c>
      <c r="G160" s="136" t="s">
        <v>178</v>
      </c>
    </row>
    <row r="161" spans="1:7" s="116" customFormat="1" x14ac:dyDescent="0.3">
      <c r="A161" s="98" t="s">
        <v>35</v>
      </c>
      <c r="B161" s="111"/>
      <c r="C161" s="111">
        <v>37626.69</v>
      </c>
      <c r="D161" s="111">
        <v>37626.69</v>
      </c>
      <c r="E161" s="111">
        <f>E162</f>
        <v>31716.68</v>
      </c>
      <c r="F161" s="136" t="s">
        <v>178</v>
      </c>
      <c r="G161" s="135">
        <f t="shared" si="7"/>
        <v>84.293037734650582</v>
      </c>
    </row>
    <row r="162" spans="1:7" s="116" customFormat="1" x14ac:dyDescent="0.3">
      <c r="A162" s="98" t="s">
        <v>36</v>
      </c>
      <c r="B162" s="111"/>
      <c r="C162" s="111">
        <v>37626.69</v>
      </c>
      <c r="D162" s="111">
        <v>37626.69</v>
      </c>
      <c r="E162" s="111">
        <f>E163+E165+E167</f>
        <v>31716.68</v>
      </c>
      <c r="F162" s="136" t="s">
        <v>178</v>
      </c>
      <c r="G162" s="135">
        <f t="shared" si="7"/>
        <v>84.293037734650582</v>
      </c>
    </row>
    <row r="163" spans="1:7" s="32" customFormat="1" x14ac:dyDescent="0.3">
      <c r="A163" s="99" t="s">
        <v>37</v>
      </c>
      <c r="B163" s="112"/>
      <c r="C163" s="112"/>
      <c r="D163" s="112"/>
      <c r="E163" s="112">
        <f>E164</f>
        <v>27138.77</v>
      </c>
      <c r="F163" s="136" t="s">
        <v>178</v>
      </c>
      <c r="G163" s="136" t="s">
        <v>178</v>
      </c>
    </row>
    <row r="164" spans="1:7" s="32" customFormat="1" x14ac:dyDescent="0.3">
      <c r="A164" s="99" t="s">
        <v>38</v>
      </c>
      <c r="B164" s="112"/>
      <c r="C164" s="112"/>
      <c r="D164" s="112"/>
      <c r="E164" s="112">
        <v>27138.77</v>
      </c>
      <c r="F164" s="136" t="s">
        <v>178</v>
      </c>
      <c r="G164" s="136" t="s">
        <v>178</v>
      </c>
    </row>
    <row r="165" spans="1:7" s="32" customFormat="1" x14ac:dyDescent="0.3">
      <c r="A165" s="99" t="s">
        <v>40</v>
      </c>
      <c r="B165" s="112"/>
      <c r="C165" s="112"/>
      <c r="D165" s="112"/>
      <c r="E165" s="112">
        <f>E166</f>
        <v>100</v>
      </c>
      <c r="F165" s="136" t="s">
        <v>178</v>
      </c>
      <c r="G165" s="136" t="s">
        <v>178</v>
      </c>
    </row>
    <row r="166" spans="1:7" s="32" customFormat="1" x14ac:dyDescent="0.3">
      <c r="A166" s="99" t="s">
        <v>41</v>
      </c>
      <c r="B166" s="112"/>
      <c r="C166" s="112"/>
      <c r="D166" s="112"/>
      <c r="E166" s="112">
        <v>100</v>
      </c>
      <c r="F166" s="136" t="s">
        <v>178</v>
      </c>
      <c r="G166" s="136" t="s">
        <v>178</v>
      </c>
    </row>
    <row r="167" spans="1:7" s="97" customFormat="1" x14ac:dyDescent="0.3">
      <c r="A167" s="69" t="s">
        <v>42</v>
      </c>
      <c r="B167" s="104"/>
      <c r="C167" s="104"/>
      <c r="D167" s="104"/>
      <c r="E167" s="104">
        <f>E168</f>
        <v>4477.91</v>
      </c>
      <c r="F167" s="136" t="s">
        <v>178</v>
      </c>
      <c r="G167" s="136" t="s">
        <v>178</v>
      </c>
    </row>
    <row r="168" spans="1:7" s="97" customFormat="1" x14ac:dyDescent="0.3">
      <c r="A168" s="69" t="s">
        <v>43</v>
      </c>
      <c r="B168" s="104"/>
      <c r="C168" s="104"/>
      <c r="D168" s="104"/>
      <c r="E168" s="104">
        <v>4477.91</v>
      </c>
      <c r="F168" s="136" t="s">
        <v>178</v>
      </c>
      <c r="G168" s="136" t="s">
        <v>178</v>
      </c>
    </row>
    <row r="169" spans="1:7" s="128" customFormat="1" x14ac:dyDescent="0.3">
      <c r="A169" s="126" t="s">
        <v>147</v>
      </c>
      <c r="B169" s="127">
        <v>24007.99</v>
      </c>
      <c r="C169" s="127"/>
      <c r="D169" s="127"/>
      <c r="E169" s="127"/>
      <c r="F169" s="134">
        <f t="shared" si="6"/>
        <v>0</v>
      </c>
      <c r="G169" s="136" t="s">
        <v>178</v>
      </c>
    </row>
    <row r="170" spans="1:7" x14ac:dyDescent="0.3">
      <c r="A170" s="67" t="s">
        <v>35</v>
      </c>
      <c r="B170" s="103">
        <v>24007.99</v>
      </c>
      <c r="C170" s="103"/>
      <c r="D170" s="103"/>
      <c r="E170" s="103"/>
      <c r="F170" s="134">
        <f t="shared" si="6"/>
        <v>0</v>
      </c>
      <c r="G170" s="136" t="s">
        <v>178</v>
      </c>
    </row>
    <row r="171" spans="1:7" x14ac:dyDescent="0.3">
      <c r="A171" s="67" t="s">
        <v>36</v>
      </c>
      <c r="B171" s="103">
        <v>24007.99</v>
      </c>
      <c r="C171" s="103"/>
      <c r="D171" s="103"/>
      <c r="E171" s="103"/>
      <c r="F171" s="134">
        <f t="shared" si="6"/>
        <v>0</v>
      </c>
      <c r="G171" s="136" t="s">
        <v>178</v>
      </c>
    </row>
    <row r="172" spans="1:7" s="97" customFormat="1" x14ac:dyDescent="0.3">
      <c r="A172" s="69" t="s">
        <v>37</v>
      </c>
      <c r="B172" s="104">
        <v>20006.86</v>
      </c>
      <c r="C172" s="104"/>
      <c r="D172" s="104"/>
      <c r="E172" s="104"/>
      <c r="F172" s="134">
        <f t="shared" si="6"/>
        <v>0</v>
      </c>
      <c r="G172" s="136" t="s">
        <v>178</v>
      </c>
    </row>
    <row r="173" spans="1:7" s="97" customFormat="1" x14ac:dyDescent="0.3">
      <c r="A173" s="69" t="s">
        <v>38</v>
      </c>
      <c r="B173" s="104">
        <v>20006.86</v>
      </c>
      <c r="C173" s="104"/>
      <c r="D173" s="104"/>
      <c r="E173" s="104"/>
      <c r="F173" s="134">
        <f t="shared" si="6"/>
        <v>0</v>
      </c>
      <c r="G173" s="136" t="s">
        <v>178</v>
      </c>
    </row>
    <row r="174" spans="1:7" s="97" customFormat="1" x14ac:dyDescent="0.3">
      <c r="A174" s="69" t="s">
        <v>40</v>
      </c>
      <c r="B174" s="104">
        <v>700</v>
      </c>
      <c r="C174" s="104"/>
      <c r="D174" s="104"/>
      <c r="E174" s="104"/>
      <c r="F174" s="134">
        <f t="shared" si="6"/>
        <v>0</v>
      </c>
      <c r="G174" s="136" t="s">
        <v>178</v>
      </c>
    </row>
    <row r="175" spans="1:7" s="97" customFormat="1" x14ac:dyDescent="0.3">
      <c r="A175" s="69" t="s">
        <v>41</v>
      </c>
      <c r="B175" s="104">
        <v>700</v>
      </c>
      <c r="C175" s="104"/>
      <c r="D175" s="104"/>
      <c r="E175" s="104"/>
      <c r="F175" s="134">
        <f t="shared" si="6"/>
        <v>0</v>
      </c>
      <c r="G175" s="136" t="s">
        <v>178</v>
      </c>
    </row>
    <row r="176" spans="1:7" s="97" customFormat="1" x14ac:dyDescent="0.3">
      <c r="A176" s="69" t="s">
        <v>42</v>
      </c>
      <c r="B176" s="104">
        <v>3301.13</v>
      </c>
      <c r="C176" s="104"/>
      <c r="D176" s="104"/>
      <c r="E176" s="104"/>
      <c r="F176" s="134">
        <f t="shared" si="6"/>
        <v>0</v>
      </c>
      <c r="G176" s="136" t="s">
        <v>178</v>
      </c>
    </row>
    <row r="177" spans="1:7" s="97" customFormat="1" x14ac:dyDescent="0.3">
      <c r="A177" s="69" t="s">
        <v>43</v>
      </c>
      <c r="B177" s="104">
        <v>3301.13</v>
      </c>
      <c r="C177" s="104"/>
      <c r="D177" s="104"/>
      <c r="E177" s="104"/>
      <c r="F177" s="134">
        <f t="shared" si="6"/>
        <v>0</v>
      </c>
      <c r="G177" s="136" t="s">
        <v>178</v>
      </c>
    </row>
    <row r="178" spans="1:7" s="106" customFormat="1" x14ac:dyDescent="0.3">
      <c r="A178" s="86" t="s">
        <v>156</v>
      </c>
      <c r="B178" s="110">
        <v>346675.91</v>
      </c>
      <c r="C178" s="110">
        <v>500451.48</v>
      </c>
      <c r="D178" s="110">
        <v>500451.48</v>
      </c>
      <c r="E178" s="110">
        <f>E179+E193</f>
        <v>338432.11</v>
      </c>
      <c r="F178" s="124">
        <f t="shared" si="6"/>
        <v>97.622044173764493</v>
      </c>
      <c r="G178" s="124">
        <f t="shared" si="7"/>
        <v>67.625359005832095</v>
      </c>
    </row>
    <row r="179" spans="1:7" s="128" customFormat="1" ht="28.8" x14ac:dyDescent="0.3">
      <c r="A179" s="126" t="s">
        <v>203</v>
      </c>
      <c r="B179" s="127"/>
      <c r="C179" s="127"/>
      <c r="D179" s="127"/>
      <c r="E179" s="127">
        <f>E180</f>
        <v>338432.11</v>
      </c>
      <c r="F179" s="136" t="s">
        <v>178</v>
      </c>
      <c r="G179" s="136" t="s">
        <v>178</v>
      </c>
    </row>
    <row r="180" spans="1:7" x14ac:dyDescent="0.3">
      <c r="A180" s="67" t="s">
        <v>35</v>
      </c>
      <c r="B180" s="103"/>
      <c r="C180" s="103">
        <v>500451.48</v>
      </c>
      <c r="D180" s="103">
        <v>500451.48</v>
      </c>
      <c r="E180" s="103">
        <f>E181+E188</f>
        <v>338432.11</v>
      </c>
      <c r="F180" s="136" t="s">
        <v>178</v>
      </c>
      <c r="G180" s="135">
        <f t="shared" si="7"/>
        <v>67.625359005832095</v>
      </c>
    </row>
    <row r="181" spans="1:7" x14ac:dyDescent="0.3">
      <c r="A181" s="67" t="s">
        <v>36</v>
      </c>
      <c r="B181" s="103"/>
      <c r="C181" s="103">
        <v>453336.84</v>
      </c>
      <c r="D181" s="103">
        <v>453336.84</v>
      </c>
      <c r="E181" s="103">
        <f>E182+E184+E186</f>
        <v>328772.20999999996</v>
      </c>
      <c r="F181" s="136" t="s">
        <v>178</v>
      </c>
      <c r="G181" s="135">
        <f t="shared" si="7"/>
        <v>72.522720633072737</v>
      </c>
    </row>
    <row r="182" spans="1:7" s="97" customFormat="1" x14ac:dyDescent="0.3">
      <c r="A182" s="69" t="s">
        <v>37</v>
      </c>
      <c r="B182" s="104"/>
      <c r="C182" s="104"/>
      <c r="D182" s="104"/>
      <c r="E182" s="104">
        <f>E183</f>
        <v>281280.73</v>
      </c>
      <c r="F182" s="136" t="s">
        <v>178</v>
      </c>
      <c r="G182" s="136" t="s">
        <v>178</v>
      </c>
    </row>
    <row r="183" spans="1:7" s="97" customFormat="1" x14ac:dyDescent="0.3">
      <c r="A183" s="69" t="s">
        <v>38</v>
      </c>
      <c r="B183" s="104"/>
      <c r="C183" s="104"/>
      <c r="D183" s="104"/>
      <c r="E183" s="104">
        <v>281280.73</v>
      </c>
      <c r="F183" s="136" t="s">
        <v>178</v>
      </c>
      <c r="G183" s="136" t="s">
        <v>178</v>
      </c>
    </row>
    <row r="184" spans="1:7" s="97" customFormat="1" x14ac:dyDescent="0.3">
      <c r="A184" s="69" t="s">
        <v>40</v>
      </c>
      <c r="B184" s="104"/>
      <c r="C184" s="104"/>
      <c r="D184" s="104"/>
      <c r="E184" s="104">
        <f>E185</f>
        <v>5400</v>
      </c>
      <c r="F184" s="136" t="s">
        <v>178</v>
      </c>
      <c r="G184" s="136" t="s">
        <v>178</v>
      </c>
    </row>
    <row r="185" spans="1:7" s="97" customFormat="1" x14ac:dyDescent="0.3">
      <c r="A185" s="69" t="s">
        <v>41</v>
      </c>
      <c r="B185" s="104"/>
      <c r="C185" s="104"/>
      <c r="D185" s="104"/>
      <c r="E185" s="104">
        <v>5400</v>
      </c>
      <c r="F185" s="136" t="s">
        <v>178</v>
      </c>
      <c r="G185" s="136" t="s">
        <v>178</v>
      </c>
    </row>
    <row r="186" spans="1:7" s="97" customFormat="1" x14ac:dyDescent="0.3">
      <c r="A186" s="69" t="s">
        <v>42</v>
      </c>
      <c r="B186" s="104"/>
      <c r="C186" s="104"/>
      <c r="D186" s="104"/>
      <c r="E186" s="104">
        <f>E187</f>
        <v>42091.48</v>
      </c>
      <c r="F186" s="136" t="s">
        <v>178</v>
      </c>
      <c r="G186" s="136" t="s">
        <v>178</v>
      </c>
    </row>
    <row r="187" spans="1:7" s="97" customFormat="1" x14ac:dyDescent="0.3">
      <c r="A187" s="69" t="s">
        <v>43</v>
      </c>
      <c r="B187" s="104"/>
      <c r="C187" s="104"/>
      <c r="D187" s="104"/>
      <c r="E187" s="104">
        <v>42091.48</v>
      </c>
      <c r="F187" s="136" t="s">
        <v>178</v>
      </c>
      <c r="G187" s="136" t="s">
        <v>178</v>
      </c>
    </row>
    <row r="188" spans="1:7" x14ac:dyDescent="0.3">
      <c r="A188" s="67" t="s">
        <v>45</v>
      </c>
      <c r="B188" s="103"/>
      <c r="C188" s="103">
        <v>47114.64</v>
      </c>
      <c r="D188" s="103">
        <v>47114.64</v>
      </c>
      <c r="E188" s="103">
        <f>E189</f>
        <v>9659.9</v>
      </c>
      <c r="F188" s="136" t="s">
        <v>178</v>
      </c>
      <c r="G188" s="135">
        <f t="shared" si="7"/>
        <v>20.502968928553841</v>
      </c>
    </row>
    <row r="189" spans="1:7" s="97" customFormat="1" x14ac:dyDescent="0.3">
      <c r="A189" s="69" t="s">
        <v>46</v>
      </c>
      <c r="B189" s="104"/>
      <c r="C189" s="104"/>
      <c r="D189" s="104"/>
      <c r="E189" s="104">
        <f>E190+E191+E192</f>
        <v>9659.9</v>
      </c>
      <c r="F189" s="136" t="s">
        <v>178</v>
      </c>
      <c r="G189" s="136" t="s">
        <v>178</v>
      </c>
    </row>
    <row r="190" spans="1:7" s="97" customFormat="1" x14ac:dyDescent="0.3">
      <c r="A190" s="69" t="s">
        <v>47</v>
      </c>
      <c r="B190" s="104"/>
      <c r="C190" s="104"/>
      <c r="D190" s="104"/>
      <c r="E190" s="104">
        <v>0</v>
      </c>
      <c r="F190" s="136" t="s">
        <v>178</v>
      </c>
      <c r="G190" s="136" t="s">
        <v>178</v>
      </c>
    </row>
    <row r="191" spans="1:7" s="97" customFormat="1" x14ac:dyDescent="0.3">
      <c r="A191" s="69" t="s">
        <v>48</v>
      </c>
      <c r="B191" s="104"/>
      <c r="C191" s="104"/>
      <c r="D191" s="104"/>
      <c r="E191" s="104">
        <v>5747.84</v>
      </c>
      <c r="F191" s="136" t="s">
        <v>178</v>
      </c>
      <c r="G191" s="136" t="s">
        <v>178</v>
      </c>
    </row>
    <row r="192" spans="1:7" s="97" customFormat="1" x14ac:dyDescent="0.3">
      <c r="A192" s="69" t="s">
        <v>49</v>
      </c>
      <c r="B192" s="104"/>
      <c r="C192" s="104"/>
      <c r="D192" s="104"/>
      <c r="E192" s="104">
        <v>3912.06</v>
      </c>
      <c r="F192" s="136" t="s">
        <v>178</v>
      </c>
      <c r="G192" s="136" t="s">
        <v>178</v>
      </c>
    </row>
    <row r="193" spans="1:7" s="128" customFormat="1" ht="28.8" x14ac:dyDescent="0.3">
      <c r="A193" s="126" t="s">
        <v>150</v>
      </c>
      <c r="B193" s="127">
        <v>346675.91</v>
      </c>
      <c r="C193" s="127"/>
      <c r="D193" s="127"/>
      <c r="E193" s="127"/>
      <c r="F193" s="134">
        <f t="shared" si="6"/>
        <v>0</v>
      </c>
      <c r="G193" s="136" t="s">
        <v>178</v>
      </c>
    </row>
    <row r="194" spans="1:7" x14ac:dyDescent="0.3">
      <c r="A194" s="67" t="s">
        <v>35</v>
      </c>
      <c r="B194" s="103">
        <v>346675.91</v>
      </c>
      <c r="C194" s="103"/>
      <c r="D194" s="103"/>
      <c r="E194" s="103"/>
      <c r="F194" s="134">
        <f t="shared" si="6"/>
        <v>0</v>
      </c>
      <c r="G194" s="136" t="s">
        <v>178</v>
      </c>
    </row>
    <row r="195" spans="1:7" x14ac:dyDescent="0.3">
      <c r="A195" s="67" t="s">
        <v>36</v>
      </c>
      <c r="B195" s="103">
        <v>340506.01</v>
      </c>
      <c r="C195" s="103"/>
      <c r="D195" s="103"/>
      <c r="E195" s="103"/>
      <c r="F195" s="134">
        <f t="shared" si="6"/>
        <v>0</v>
      </c>
      <c r="G195" s="136" t="s">
        <v>178</v>
      </c>
    </row>
    <row r="196" spans="1:7" s="97" customFormat="1" x14ac:dyDescent="0.3">
      <c r="A196" s="115" t="s">
        <v>37</v>
      </c>
      <c r="B196" s="114">
        <v>287129.61</v>
      </c>
      <c r="C196" s="114"/>
      <c r="D196" s="114"/>
      <c r="E196" s="114"/>
      <c r="F196" s="134">
        <f t="shared" si="6"/>
        <v>0</v>
      </c>
      <c r="G196" s="136" t="s">
        <v>178</v>
      </c>
    </row>
    <row r="197" spans="1:7" s="97" customFormat="1" x14ac:dyDescent="0.3">
      <c r="A197" s="69" t="s">
        <v>38</v>
      </c>
      <c r="B197" s="104">
        <v>287129.61</v>
      </c>
      <c r="C197" s="104"/>
      <c r="D197" s="104"/>
      <c r="E197" s="104"/>
      <c r="F197" s="134">
        <f t="shared" si="6"/>
        <v>0</v>
      </c>
      <c r="G197" s="136" t="s">
        <v>178</v>
      </c>
    </row>
    <row r="198" spans="1:7" s="97" customFormat="1" x14ac:dyDescent="0.3">
      <c r="A198" s="69" t="s">
        <v>40</v>
      </c>
      <c r="B198" s="104">
        <v>6000</v>
      </c>
      <c r="C198" s="104"/>
      <c r="D198" s="104"/>
      <c r="E198" s="104"/>
      <c r="F198" s="134">
        <f t="shared" si="6"/>
        <v>0</v>
      </c>
      <c r="G198" s="136" t="s">
        <v>178</v>
      </c>
    </row>
    <row r="199" spans="1:7" s="97" customFormat="1" x14ac:dyDescent="0.3">
      <c r="A199" s="69" t="s">
        <v>41</v>
      </c>
      <c r="B199" s="104">
        <v>6000</v>
      </c>
      <c r="C199" s="104"/>
      <c r="D199" s="104"/>
      <c r="E199" s="104"/>
      <c r="F199" s="134">
        <f t="shared" ref="F199:F262" si="8">E199/B199*100</f>
        <v>0</v>
      </c>
      <c r="G199" s="136" t="s">
        <v>178</v>
      </c>
    </row>
    <row r="200" spans="1:7" s="97" customFormat="1" x14ac:dyDescent="0.3">
      <c r="A200" s="69" t="s">
        <v>42</v>
      </c>
      <c r="B200" s="104">
        <v>47376.4</v>
      </c>
      <c r="C200" s="104"/>
      <c r="D200" s="104"/>
      <c r="E200" s="104"/>
      <c r="F200" s="134">
        <f t="shared" si="8"/>
        <v>0</v>
      </c>
      <c r="G200" s="136" t="s">
        <v>178</v>
      </c>
    </row>
    <row r="201" spans="1:7" s="97" customFormat="1" x14ac:dyDescent="0.3">
      <c r="A201" s="69" t="s">
        <v>43</v>
      </c>
      <c r="B201" s="104">
        <v>47376.4</v>
      </c>
      <c r="C201" s="104"/>
      <c r="D201" s="104"/>
      <c r="E201" s="104"/>
      <c r="F201" s="134">
        <f t="shared" si="8"/>
        <v>0</v>
      </c>
      <c r="G201" s="136" t="s">
        <v>178</v>
      </c>
    </row>
    <row r="202" spans="1:7" x14ac:dyDescent="0.3">
      <c r="A202" s="67" t="s">
        <v>45</v>
      </c>
      <c r="B202" s="103">
        <v>6169.9</v>
      </c>
      <c r="C202" s="103"/>
      <c r="D202" s="103"/>
      <c r="E202" s="103"/>
      <c r="F202" s="134">
        <f t="shared" si="8"/>
        <v>0</v>
      </c>
      <c r="G202" s="136" t="s">
        <v>178</v>
      </c>
    </row>
    <row r="203" spans="1:7" s="97" customFormat="1" x14ac:dyDescent="0.3">
      <c r="A203" s="69" t="s">
        <v>46</v>
      </c>
      <c r="B203" s="104">
        <v>6169.9</v>
      </c>
      <c r="C203" s="104"/>
      <c r="D203" s="104"/>
      <c r="E203" s="104"/>
      <c r="F203" s="134">
        <f t="shared" si="8"/>
        <v>0</v>
      </c>
      <c r="G203" s="136" t="s">
        <v>178</v>
      </c>
    </row>
    <row r="204" spans="1:7" s="97" customFormat="1" x14ac:dyDescent="0.3">
      <c r="A204" s="69" t="s">
        <v>48</v>
      </c>
      <c r="B204" s="104">
        <v>6169.9</v>
      </c>
      <c r="C204" s="104"/>
      <c r="D204" s="104"/>
      <c r="E204" s="104"/>
      <c r="F204" s="134">
        <f t="shared" si="8"/>
        <v>0</v>
      </c>
      <c r="G204" s="136" t="s">
        <v>178</v>
      </c>
    </row>
    <row r="205" spans="1:7" s="106" customFormat="1" x14ac:dyDescent="0.3">
      <c r="A205" s="86" t="s">
        <v>157</v>
      </c>
      <c r="B205" s="110">
        <v>157886.65</v>
      </c>
      <c r="C205" s="110">
        <v>310540.03999999998</v>
      </c>
      <c r="D205" s="110">
        <v>310540.03999999998</v>
      </c>
      <c r="E205" s="110">
        <f>E206+E213+E220+E232</f>
        <v>133097.69</v>
      </c>
      <c r="F205" s="124">
        <f t="shared" si="8"/>
        <v>84.299521207144494</v>
      </c>
      <c r="G205" s="124">
        <f t="shared" ref="G199:G262" si="9">E205/D205*100</f>
        <v>42.860073696132716</v>
      </c>
    </row>
    <row r="206" spans="1:7" s="128" customFormat="1" x14ac:dyDescent="0.3">
      <c r="A206" s="126" t="s">
        <v>144</v>
      </c>
      <c r="B206" s="127">
        <v>3023.75</v>
      </c>
      <c r="C206" s="127"/>
      <c r="D206" s="127"/>
      <c r="E206" s="127">
        <f>E207</f>
        <v>5748.86</v>
      </c>
      <c r="F206" s="134">
        <f t="shared" si="8"/>
        <v>190.12352211657708</v>
      </c>
      <c r="G206" s="136" t="s">
        <v>178</v>
      </c>
    </row>
    <row r="207" spans="1:7" x14ac:dyDescent="0.3">
      <c r="A207" s="67" t="s">
        <v>35</v>
      </c>
      <c r="B207" s="103">
        <v>3023.75</v>
      </c>
      <c r="C207" s="103">
        <v>22500</v>
      </c>
      <c r="D207" s="103">
        <v>22500</v>
      </c>
      <c r="E207" s="103">
        <f>E208</f>
        <v>5748.86</v>
      </c>
      <c r="F207" s="134">
        <f t="shared" si="8"/>
        <v>190.12352211657708</v>
      </c>
      <c r="G207" s="135">
        <f t="shared" si="9"/>
        <v>25.550488888888889</v>
      </c>
    </row>
    <row r="208" spans="1:7" x14ac:dyDescent="0.3">
      <c r="A208" s="67" t="s">
        <v>45</v>
      </c>
      <c r="B208" s="103">
        <v>3023.75</v>
      </c>
      <c r="C208" s="103">
        <v>22500</v>
      </c>
      <c r="D208" s="103">
        <v>22500</v>
      </c>
      <c r="E208" s="103">
        <f>E209+E211</f>
        <v>5748.86</v>
      </c>
      <c r="F208" s="134">
        <f t="shared" si="8"/>
        <v>190.12352211657708</v>
      </c>
      <c r="G208" s="135">
        <f t="shared" si="9"/>
        <v>25.550488888888889</v>
      </c>
    </row>
    <row r="209" spans="1:7" s="97" customFormat="1" x14ac:dyDescent="0.3">
      <c r="A209" s="69" t="s">
        <v>57</v>
      </c>
      <c r="B209" s="104"/>
      <c r="C209" s="104"/>
      <c r="D209" s="104"/>
      <c r="E209" s="104">
        <f>E210</f>
        <v>0</v>
      </c>
      <c r="F209" s="136" t="s">
        <v>178</v>
      </c>
      <c r="G209" s="136" t="s">
        <v>178</v>
      </c>
    </row>
    <row r="210" spans="1:7" s="97" customFormat="1" x14ac:dyDescent="0.3">
      <c r="A210" s="69" t="s">
        <v>63</v>
      </c>
      <c r="B210" s="104"/>
      <c r="C210" s="104"/>
      <c r="D210" s="104"/>
      <c r="E210" s="104"/>
      <c r="F210" s="136" t="s">
        <v>178</v>
      </c>
      <c r="G210" s="136" t="s">
        <v>178</v>
      </c>
    </row>
    <row r="211" spans="1:7" s="97" customFormat="1" ht="28.8" x14ac:dyDescent="0.3">
      <c r="A211" s="69" t="s">
        <v>67</v>
      </c>
      <c r="B211" s="104">
        <v>3023.75</v>
      </c>
      <c r="C211" s="104"/>
      <c r="D211" s="104"/>
      <c r="E211" s="104">
        <f>E212</f>
        <v>5748.86</v>
      </c>
      <c r="F211" s="134">
        <f t="shared" si="8"/>
        <v>190.12352211657708</v>
      </c>
      <c r="G211" s="136" t="s">
        <v>178</v>
      </c>
    </row>
    <row r="212" spans="1:7" s="97" customFormat="1" ht="28.8" x14ac:dyDescent="0.3">
      <c r="A212" s="69" t="s">
        <v>68</v>
      </c>
      <c r="B212" s="104">
        <v>3023.75</v>
      </c>
      <c r="C212" s="104"/>
      <c r="D212" s="104"/>
      <c r="E212" s="104">
        <v>5748.86</v>
      </c>
      <c r="F212" s="134">
        <f t="shared" si="8"/>
        <v>190.12352211657708</v>
      </c>
      <c r="G212" s="136" t="s">
        <v>178</v>
      </c>
    </row>
    <row r="213" spans="1:7" s="128" customFormat="1" ht="28.8" x14ac:dyDescent="0.3">
      <c r="A213" s="126" t="s">
        <v>146</v>
      </c>
      <c r="B213" s="127">
        <v>141298.63</v>
      </c>
      <c r="C213" s="127"/>
      <c r="D213" s="127"/>
      <c r="E213" s="127">
        <f>E214</f>
        <v>110716.73</v>
      </c>
      <c r="F213" s="134">
        <f t="shared" si="8"/>
        <v>78.356548821457068</v>
      </c>
      <c r="G213" s="136" t="s">
        <v>178</v>
      </c>
    </row>
    <row r="214" spans="1:7" x14ac:dyDescent="0.3">
      <c r="A214" s="67" t="s">
        <v>35</v>
      </c>
      <c r="B214" s="103">
        <v>141298.63</v>
      </c>
      <c r="C214" s="103">
        <v>249493.04</v>
      </c>
      <c r="D214" s="103">
        <v>249493.04</v>
      </c>
      <c r="E214" s="103">
        <f>E215</f>
        <v>110716.73</v>
      </c>
      <c r="F214" s="134">
        <f t="shared" si="8"/>
        <v>78.356548821457068</v>
      </c>
      <c r="G214" s="135">
        <f t="shared" si="9"/>
        <v>44.376680808410526</v>
      </c>
    </row>
    <row r="215" spans="1:7" x14ac:dyDescent="0.3">
      <c r="A215" s="67" t="s">
        <v>36</v>
      </c>
      <c r="B215" s="103">
        <v>141298.63</v>
      </c>
      <c r="C215" s="103">
        <v>249493.04</v>
      </c>
      <c r="D215" s="103">
        <v>249493.04</v>
      </c>
      <c r="E215" s="103">
        <f>E216+E218</f>
        <v>110716.73</v>
      </c>
      <c r="F215" s="134">
        <f t="shared" si="8"/>
        <v>78.356548821457068</v>
      </c>
      <c r="G215" s="135">
        <f t="shared" si="9"/>
        <v>44.376680808410526</v>
      </c>
    </row>
    <row r="216" spans="1:7" s="97" customFormat="1" x14ac:dyDescent="0.3">
      <c r="A216" s="69" t="s">
        <v>37</v>
      </c>
      <c r="B216" s="104">
        <v>121286.39</v>
      </c>
      <c r="C216" s="104"/>
      <c r="D216" s="104"/>
      <c r="E216" s="104">
        <f>E217</f>
        <v>95035.83</v>
      </c>
      <c r="F216" s="134">
        <f t="shared" si="8"/>
        <v>78.356549320991419</v>
      </c>
      <c r="G216" s="136" t="s">
        <v>178</v>
      </c>
    </row>
    <row r="217" spans="1:7" s="97" customFormat="1" x14ac:dyDescent="0.3">
      <c r="A217" s="69" t="s">
        <v>38</v>
      </c>
      <c r="B217" s="104">
        <v>121286.39</v>
      </c>
      <c r="C217" s="104"/>
      <c r="D217" s="104"/>
      <c r="E217" s="104">
        <v>95035.83</v>
      </c>
      <c r="F217" s="134">
        <f t="shared" si="8"/>
        <v>78.356549320991419</v>
      </c>
      <c r="G217" s="136" t="s">
        <v>178</v>
      </c>
    </row>
    <row r="218" spans="1:7" s="97" customFormat="1" x14ac:dyDescent="0.3">
      <c r="A218" s="69" t="s">
        <v>42</v>
      </c>
      <c r="B218" s="104">
        <v>20012.240000000002</v>
      </c>
      <c r="C218" s="104"/>
      <c r="D218" s="104"/>
      <c r="E218" s="104">
        <f>E219</f>
        <v>15680.9</v>
      </c>
      <c r="F218" s="134">
        <f t="shared" si="8"/>
        <v>78.356545793974078</v>
      </c>
      <c r="G218" s="136" t="s">
        <v>178</v>
      </c>
    </row>
    <row r="219" spans="1:7" s="97" customFormat="1" x14ac:dyDescent="0.3">
      <c r="A219" s="69" t="s">
        <v>43</v>
      </c>
      <c r="B219" s="104">
        <v>20012.240000000002</v>
      </c>
      <c r="C219" s="104"/>
      <c r="D219" s="104"/>
      <c r="E219" s="104">
        <v>15680.9</v>
      </c>
      <c r="F219" s="134">
        <f t="shared" si="8"/>
        <v>78.356545793974078</v>
      </c>
      <c r="G219" s="136" t="s">
        <v>178</v>
      </c>
    </row>
    <row r="220" spans="1:7" s="128" customFormat="1" x14ac:dyDescent="0.3">
      <c r="A220" s="126" t="s">
        <v>214</v>
      </c>
      <c r="B220" s="127"/>
      <c r="C220" s="127"/>
      <c r="D220" s="127"/>
      <c r="E220" s="127">
        <f>E221</f>
        <v>16632.099999999999</v>
      </c>
      <c r="F220" s="136" t="s">
        <v>178</v>
      </c>
      <c r="G220" s="136" t="s">
        <v>178</v>
      </c>
    </row>
    <row r="221" spans="1:7" x14ac:dyDescent="0.3">
      <c r="A221" s="67" t="s">
        <v>35</v>
      </c>
      <c r="B221" s="103"/>
      <c r="C221" s="103">
        <v>38547</v>
      </c>
      <c r="D221" s="103">
        <v>38547</v>
      </c>
      <c r="E221" s="103">
        <f>E222+E227</f>
        <v>16632.099999999999</v>
      </c>
      <c r="F221" s="136" t="s">
        <v>178</v>
      </c>
      <c r="G221" s="135">
        <f t="shared" si="9"/>
        <v>43.147586063766305</v>
      </c>
    </row>
    <row r="222" spans="1:7" x14ac:dyDescent="0.3">
      <c r="A222" s="67" t="s">
        <v>36</v>
      </c>
      <c r="B222" s="103"/>
      <c r="C222" s="103">
        <v>29048</v>
      </c>
      <c r="D222" s="103">
        <v>29048</v>
      </c>
      <c r="E222" s="103">
        <f>E223+E225</f>
        <v>16632.099999999999</v>
      </c>
      <c r="F222" s="136" t="s">
        <v>178</v>
      </c>
      <c r="G222" s="135">
        <f t="shared" si="9"/>
        <v>57.257298264940779</v>
      </c>
    </row>
    <row r="223" spans="1:7" s="97" customFormat="1" x14ac:dyDescent="0.3">
      <c r="A223" s="69" t="s">
        <v>37</v>
      </c>
      <c r="B223" s="104"/>
      <c r="C223" s="104"/>
      <c r="D223" s="104"/>
      <c r="E223" s="104">
        <f>E224</f>
        <v>14276.49</v>
      </c>
      <c r="F223" s="136" t="s">
        <v>178</v>
      </c>
      <c r="G223" s="136" t="s">
        <v>178</v>
      </c>
    </row>
    <row r="224" spans="1:7" s="97" customFormat="1" x14ac:dyDescent="0.3">
      <c r="A224" s="69" t="s">
        <v>38</v>
      </c>
      <c r="B224" s="104"/>
      <c r="C224" s="104"/>
      <c r="D224" s="104"/>
      <c r="E224" s="104">
        <v>14276.49</v>
      </c>
      <c r="F224" s="136" t="s">
        <v>178</v>
      </c>
      <c r="G224" s="136" t="s">
        <v>178</v>
      </c>
    </row>
    <row r="225" spans="1:7" s="97" customFormat="1" x14ac:dyDescent="0.3">
      <c r="A225" s="69" t="s">
        <v>42</v>
      </c>
      <c r="B225" s="104"/>
      <c r="C225" s="104"/>
      <c r="D225" s="104"/>
      <c r="E225" s="104">
        <f>E226</f>
        <v>2355.61</v>
      </c>
      <c r="F225" s="136" t="s">
        <v>178</v>
      </c>
      <c r="G225" s="136" t="s">
        <v>178</v>
      </c>
    </row>
    <row r="226" spans="1:7" s="97" customFormat="1" x14ac:dyDescent="0.3">
      <c r="A226" s="69" t="s">
        <v>43</v>
      </c>
      <c r="B226" s="104"/>
      <c r="C226" s="104"/>
      <c r="D226" s="104"/>
      <c r="E226" s="104">
        <v>2355.61</v>
      </c>
      <c r="F226" s="136" t="s">
        <v>178</v>
      </c>
      <c r="G226" s="136" t="s">
        <v>178</v>
      </c>
    </row>
    <row r="227" spans="1:7" s="116" customFormat="1" x14ac:dyDescent="0.3">
      <c r="A227" s="98" t="s">
        <v>45</v>
      </c>
      <c r="B227" s="111"/>
      <c r="C227" s="111">
        <v>9499</v>
      </c>
      <c r="D227" s="111">
        <v>9499</v>
      </c>
      <c r="E227" s="111"/>
      <c r="F227" s="136" t="s">
        <v>178</v>
      </c>
      <c r="G227" s="135">
        <f t="shared" si="9"/>
        <v>0</v>
      </c>
    </row>
    <row r="228" spans="1:7" s="97" customFormat="1" x14ac:dyDescent="0.3">
      <c r="A228" s="69" t="s">
        <v>57</v>
      </c>
      <c r="B228" s="104"/>
      <c r="C228" s="104"/>
      <c r="D228" s="104"/>
      <c r="E228" s="104"/>
      <c r="F228" s="136" t="s">
        <v>178</v>
      </c>
      <c r="G228" s="136" t="s">
        <v>178</v>
      </c>
    </row>
    <row r="229" spans="1:7" s="97" customFormat="1" x14ac:dyDescent="0.3">
      <c r="A229" s="69" t="s">
        <v>63</v>
      </c>
      <c r="B229" s="104"/>
      <c r="C229" s="104"/>
      <c r="D229" s="104"/>
      <c r="E229" s="104"/>
      <c r="F229" s="136" t="s">
        <v>178</v>
      </c>
      <c r="G229" s="136" t="s">
        <v>178</v>
      </c>
    </row>
    <row r="230" spans="1:7" s="97" customFormat="1" ht="28.8" x14ac:dyDescent="0.3">
      <c r="A230" s="69" t="s">
        <v>67</v>
      </c>
      <c r="B230" s="104"/>
      <c r="C230" s="104"/>
      <c r="D230" s="104"/>
      <c r="E230" s="104"/>
      <c r="F230" s="136" t="s">
        <v>178</v>
      </c>
      <c r="G230" s="136" t="s">
        <v>178</v>
      </c>
    </row>
    <row r="231" spans="1:7" s="97" customFormat="1" ht="28.8" x14ac:dyDescent="0.3">
      <c r="A231" s="69" t="s">
        <v>68</v>
      </c>
      <c r="B231" s="104"/>
      <c r="C231" s="104"/>
      <c r="D231" s="104"/>
      <c r="E231" s="104"/>
      <c r="F231" s="136" t="s">
        <v>178</v>
      </c>
      <c r="G231" s="136" t="s">
        <v>178</v>
      </c>
    </row>
    <row r="232" spans="1:7" s="128" customFormat="1" x14ac:dyDescent="0.3">
      <c r="A232" s="126" t="s">
        <v>147</v>
      </c>
      <c r="B232" s="127">
        <v>13564.27</v>
      </c>
      <c r="C232" s="127"/>
      <c r="D232" s="127"/>
      <c r="E232" s="127"/>
      <c r="F232" s="134">
        <f t="shared" si="8"/>
        <v>0</v>
      </c>
      <c r="G232" s="136" t="s">
        <v>178</v>
      </c>
    </row>
    <row r="233" spans="1:7" x14ac:dyDescent="0.3">
      <c r="A233" s="67" t="s">
        <v>35</v>
      </c>
      <c r="B233" s="103">
        <v>13564.27</v>
      </c>
      <c r="C233" s="103"/>
      <c r="D233" s="103"/>
      <c r="E233" s="103"/>
      <c r="F233" s="134">
        <f t="shared" si="8"/>
        <v>0</v>
      </c>
      <c r="G233" s="136" t="s">
        <v>178</v>
      </c>
    </row>
    <row r="234" spans="1:7" x14ac:dyDescent="0.3">
      <c r="A234" s="67" t="s">
        <v>36</v>
      </c>
      <c r="B234" s="103">
        <v>11885.81</v>
      </c>
      <c r="C234" s="103"/>
      <c r="D234" s="103"/>
      <c r="E234" s="103"/>
      <c r="F234" s="134">
        <f t="shared" si="8"/>
        <v>0</v>
      </c>
      <c r="G234" s="136" t="s">
        <v>178</v>
      </c>
    </row>
    <row r="235" spans="1:7" s="97" customFormat="1" x14ac:dyDescent="0.3">
      <c r="A235" s="69" t="s">
        <v>37</v>
      </c>
      <c r="B235" s="104">
        <v>10202.44</v>
      </c>
      <c r="C235" s="104"/>
      <c r="D235" s="104"/>
      <c r="E235" s="104"/>
      <c r="F235" s="134">
        <f t="shared" si="8"/>
        <v>0</v>
      </c>
      <c r="G235" s="136" t="s">
        <v>178</v>
      </c>
    </row>
    <row r="236" spans="1:7" s="97" customFormat="1" x14ac:dyDescent="0.3">
      <c r="A236" s="69" t="s">
        <v>38</v>
      </c>
      <c r="B236" s="104">
        <v>10202.44</v>
      </c>
      <c r="C236" s="104"/>
      <c r="D236" s="104"/>
      <c r="E236" s="104"/>
      <c r="F236" s="134">
        <f t="shared" si="8"/>
        <v>0</v>
      </c>
      <c r="G236" s="136" t="s">
        <v>178</v>
      </c>
    </row>
    <row r="237" spans="1:7" s="97" customFormat="1" x14ac:dyDescent="0.3">
      <c r="A237" s="69" t="s">
        <v>42</v>
      </c>
      <c r="B237" s="104">
        <v>1683.37</v>
      </c>
      <c r="C237" s="104"/>
      <c r="D237" s="104"/>
      <c r="E237" s="104"/>
      <c r="F237" s="134">
        <f t="shared" si="8"/>
        <v>0</v>
      </c>
      <c r="G237" s="136" t="s">
        <v>178</v>
      </c>
    </row>
    <row r="238" spans="1:7" s="97" customFormat="1" x14ac:dyDescent="0.3">
      <c r="A238" s="69" t="s">
        <v>43</v>
      </c>
      <c r="B238" s="104">
        <v>1683.37</v>
      </c>
      <c r="C238" s="104"/>
      <c r="D238" s="104"/>
      <c r="E238" s="104"/>
      <c r="F238" s="134">
        <f t="shared" si="8"/>
        <v>0</v>
      </c>
      <c r="G238" s="136" t="s">
        <v>178</v>
      </c>
    </row>
    <row r="239" spans="1:7" x14ac:dyDescent="0.3">
      <c r="A239" s="67" t="s">
        <v>45</v>
      </c>
      <c r="B239" s="103">
        <v>1678.46</v>
      </c>
      <c r="C239" s="103"/>
      <c r="D239" s="103"/>
      <c r="E239" s="103"/>
      <c r="F239" s="134">
        <f t="shared" si="8"/>
        <v>0</v>
      </c>
      <c r="G239" s="136" t="s">
        <v>178</v>
      </c>
    </row>
    <row r="240" spans="1:7" s="97" customFormat="1" ht="28.8" x14ac:dyDescent="0.3">
      <c r="A240" s="69" t="s">
        <v>67</v>
      </c>
      <c r="B240" s="104">
        <v>1678.46</v>
      </c>
      <c r="C240" s="104"/>
      <c r="D240" s="104"/>
      <c r="E240" s="104"/>
      <c r="F240" s="134">
        <f t="shared" si="8"/>
        <v>0</v>
      </c>
      <c r="G240" s="136" t="s">
        <v>178</v>
      </c>
    </row>
    <row r="241" spans="1:7" s="97" customFormat="1" ht="28.8" x14ac:dyDescent="0.3">
      <c r="A241" s="69" t="s">
        <v>68</v>
      </c>
      <c r="B241" s="104">
        <v>1678.46</v>
      </c>
      <c r="C241" s="104"/>
      <c r="D241" s="104"/>
      <c r="E241" s="104"/>
      <c r="F241" s="134">
        <f t="shared" si="8"/>
        <v>0</v>
      </c>
      <c r="G241" s="136" t="s">
        <v>178</v>
      </c>
    </row>
    <row r="242" spans="1:7" s="106" customFormat="1" x14ac:dyDescent="0.3">
      <c r="A242" s="86" t="s">
        <v>158</v>
      </c>
      <c r="B242" s="110">
        <v>44159.35</v>
      </c>
      <c r="C242" s="110">
        <v>82000</v>
      </c>
      <c r="D242" s="110">
        <v>82000</v>
      </c>
      <c r="E242" s="110">
        <f>E243+E259</f>
        <v>44065.86</v>
      </c>
      <c r="F242" s="124">
        <f t="shared" si="8"/>
        <v>99.788289456253324</v>
      </c>
      <c r="G242" s="124">
        <f t="shared" si="9"/>
        <v>53.738853658536591</v>
      </c>
    </row>
    <row r="243" spans="1:7" s="128" customFormat="1" x14ac:dyDescent="0.3">
      <c r="A243" s="126" t="s">
        <v>144</v>
      </c>
      <c r="B243" s="127">
        <v>21942.959999999999</v>
      </c>
      <c r="C243" s="127"/>
      <c r="D243" s="127"/>
      <c r="E243" s="127">
        <f>E244</f>
        <v>22032.95</v>
      </c>
      <c r="F243" s="134">
        <f t="shared" si="8"/>
        <v>100.41010875469856</v>
      </c>
      <c r="G243" s="136" t="s">
        <v>178</v>
      </c>
    </row>
    <row r="244" spans="1:7" x14ac:dyDescent="0.3">
      <c r="A244" s="67" t="s">
        <v>35</v>
      </c>
      <c r="B244" s="103">
        <v>21942.959999999999</v>
      </c>
      <c r="C244" s="103">
        <v>41000</v>
      </c>
      <c r="D244" s="103">
        <v>41000</v>
      </c>
      <c r="E244" s="103">
        <f>E245+E252</f>
        <v>22032.95</v>
      </c>
      <c r="F244" s="134">
        <f t="shared" si="8"/>
        <v>100.41010875469856</v>
      </c>
      <c r="G244" s="135">
        <f t="shared" si="9"/>
        <v>53.738902439024393</v>
      </c>
    </row>
    <row r="245" spans="1:7" x14ac:dyDescent="0.3">
      <c r="A245" s="67" t="s">
        <v>36</v>
      </c>
      <c r="B245" s="103">
        <v>21145.43</v>
      </c>
      <c r="C245" s="103">
        <v>39960</v>
      </c>
      <c r="D245" s="103">
        <v>39960</v>
      </c>
      <c r="E245" s="103">
        <f>E246+E248+E250</f>
        <v>21132.799999999999</v>
      </c>
      <c r="F245" s="134">
        <f t="shared" si="8"/>
        <v>99.940270781913625</v>
      </c>
      <c r="G245" s="135">
        <f t="shared" si="9"/>
        <v>52.884884884884883</v>
      </c>
    </row>
    <row r="246" spans="1:7" s="97" customFormat="1" x14ac:dyDescent="0.3">
      <c r="A246" s="69" t="s">
        <v>37</v>
      </c>
      <c r="B246" s="104">
        <v>17807.23</v>
      </c>
      <c r="C246" s="104"/>
      <c r="D246" s="104"/>
      <c r="E246" s="104">
        <f>E247</f>
        <v>17796.39</v>
      </c>
      <c r="F246" s="134">
        <f t="shared" si="8"/>
        <v>99.939125849444295</v>
      </c>
      <c r="G246" s="136" t="s">
        <v>178</v>
      </c>
    </row>
    <row r="247" spans="1:7" s="97" customFormat="1" x14ac:dyDescent="0.3">
      <c r="A247" s="69" t="s">
        <v>38</v>
      </c>
      <c r="B247" s="104">
        <v>17807.23</v>
      </c>
      <c r="C247" s="104"/>
      <c r="D247" s="104"/>
      <c r="E247" s="104">
        <v>17796.39</v>
      </c>
      <c r="F247" s="134">
        <f t="shared" si="8"/>
        <v>99.939125849444295</v>
      </c>
      <c r="G247" s="136" t="s">
        <v>178</v>
      </c>
    </row>
    <row r="248" spans="1:7" s="97" customFormat="1" x14ac:dyDescent="0.3">
      <c r="A248" s="69" t="s">
        <v>40</v>
      </c>
      <c r="B248" s="104">
        <v>400</v>
      </c>
      <c r="C248" s="104"/>
      <c r="D248" s="104"/>
      <c r="E248" s="104">
        <f>E249</f>
        <v>400</v>
      </c>
      <c r="F248" s="134">
        <f t="shared" si="8"/>
        <v>100</v>
      </c>
      <c r="G248" s="136" t="s">
        <v>178</v>
      </c>
    </row>
    <row r="249" spans="1:7" s="97" customFormat="1" x14ac:dyDescent="0.3">
      <c r="A249" s="69" t="s">
        <v>41</v>
      </c>
      <c r="B249" s="104">
        <v>400</v>
      </c>
      <c r="C249" s="104"/>
      <c r="D249" s="104"/>
      <c r="E249" s="104">
        <v>400</v>
      </c>
      <c r="F249" s="134">
        <f t="shared" si="8"/>
        <v>100</v>
      </c>
      <c r="G249" s="136" t="s">
        <v>178</v>
      </c>
    </row>
    <row r="250" spans="1:7" s="32" customFormat="1" x14ac:dyDescent="0.3">
      <c r="A250" s="99" t="s">
        <v>42</v>
      </c>
      <c r="B250" s="112">
        <v>2938.2</v>
      </c>
      <c r="C250" s="112"/>
      <c r="D250" s="112"/>
      <c r="E250" s="112">
        <f>E251</f>
        <v>2936.41</v>
      </c>
      <c r="F250" s="134">
        <f t="shared" si="8"/>
        <v>99.939078347287463</v>
      </c>
      <c r="G250" s="136" t="s">
        <v>178</v>
      </c>
    </row>
    <row r="251" spans="1:7" s="97" customFormat="1" x14ac:dyDescent="0.3">
      <c r="A251" s="69" t="s">
        <v>43</v>
      </c>
      <c r="B251" s="104">
        <v>2938.2</v>
      </c>
      <c r="C251" s="104"/>
      <c r="D251" s="104"/>
      <c r="E251" s="104">
        <v>2936.41</v>
      </c>
      <c r="F251" s="134">
        <f t="shared" si="8"/>
        <v>99.939078347287463</v>
      </c>
      <c r="G251" s="136" t="s">
        <v>178</v>
      </c>
    </row>
    <row r="252" spans="1:7" x14ac:dyDescent="0.3">
      <c r="A252" s="67" t="s">
        <v>45</v>
      </c>
      <c r="B252" s="103">
        <v>797.53</v>
      </c>
      <c r="C252" s="103">
        <v>1040</v>
      </c>
      <c r="D252" s="103">
        <v>1040</v>
      </c>
      <c r="E252" s="103">
        <f>E253+E255+E257</f>
        <v>900.15</v>
      </c>
      <c r="F252" s="134">
        <f t="shared" si="8"/>
        <v>112.86722756510727</v>
      </c>
      <c r="G252" s="135">
        <f t="shared" si="9"/>
        <v>86.552884615384613</v>
      </c>
    </row>
    <row r="253" spans="1:7" s="97" customFormat="1" x14ac:dyDescent="0.3">
      <c r="A253" s="69" t="s">
        <v>46</v>
      </c>
      <c r="B253" s="104">
        <v>256.81</v>
      </c>
      <c r="C253" s="104"/>
      <c r="D253" s="104"/>
      <c r="E253" s="104">
        <f>E254</f>
        <v>282.58999999999997</v>
      </c>
      <c r="F253" s="134">
        <f t="shared" si="8"/>
        <v>110.03854990070478</v>
      </c>
      <c r="G253" s="136" t="s">
        <v>178</v>
      </c>
    </row>
    <row r="254" spans="1:7" s="97" customFormat="1" x14ac:dyDescent="0.3">
      <c r="A254" s="69" t="s">
        <v>48</v>
      </c>
      <c r="B254" s="104">
        <v>256.81</v>
      </c>
      <c r="C254" s="104"/>
      <c r="D254" s="104"/>
      <c r="E254" s="104">
        <v>282.58999999999997</v>
      </c>
      <c r="F254" s="134">
        <f t="shared" si="8"/>
        <v>110.03854990070478</v>
      </c>
      <c r="G254" s="136" t="s">
        <v>178</v>
      </c>
    </row>
    <row r="255" spans="1:7" s="97" customFormat="1" x14ac:dyDescent="0.3">
      <c r="A255" s="69" t="s">
        <v>57</v>
      </c>
      <c r="B255" s="104">
        <v>40.72</v>
      </c>
      <c r="C255" s="104"/>
      <c r="D255" s="104"/>
      <c r="E255" s="104">
        <f>E256</f>
        <v>112.5</v>
      </c>
      <c r="F255" s="134">
        <f t="shared" si="8"/>
        <v>276.27701375245579</v>
      </c>
      <c r="G255" s="136" t="s">
        <v>178</v>
      </c>
    </row>
    <row r="256" spans="1:7" s="97" customFormat="1" x14ac:dyDescent="0.3">
      <c r="A256" s="69" t="s">
        <v>65</v>
      </c>
      <c r="B256" s="104">
        <v>40.72</v>
      </c>
      <c r="C256" s="104"/>
      <c r="D256" s="104"/>
      <c r="E256" s="104">
        <v>112.5</v>
      </c>
      <c r="F256" s="134">
        <f t="shared" si="8"/>
        <v>276.27701375245579</v>
      </c>
      <c r="G256" s="136" t="s">
        <v>178</v>
      </c>
    </row>
    <row r="257" spans="1:7" s="97" customFormat="1" ht="28.8" x14ac:dyDescent="0.3">
      <c r="A257" s="69" t="s">
        <v>67</v>
      </c>
      <c r="B257" s="104">
        <v>500</v>
      </c>
      <c r="C257" s="104"/>
      <c r="D257" s="104"/>
      <c r="E257" s="104">
        <f>E258</f>
        <v>505.06</v>
      </c>
      <c r="F257" s="134">
        <f t="shared" si="8"/>
        <v>101.01199999999999</v>
      </c>
      <c r="G257" s="136" t="s">
        <v>178</v>
      </c>
    </row>
    <row r="258" spans="1:7" s="97" customFormat="1" ht="28.8" x14ac:dyDescent="0.3">
      <c r="A258" s="69" t="s">
        <v>68</v>
      </c>
      <c r="B258" s="104">
        <v>500</v>
      </c>
      <c r="C258" s="104"/>
      <c r="D258" s="104"/>
      <c r="E258" s="104">
        <v>505.06</v>
      </c>
      <c r="F258" s="134">
        <f t="shared" si="8"/>
        <v>101.01199999999999</v>
      </c>
      <c r="G258" s="136" t="s">
        <v>178</v>
      </c>
    </row>
    <row r="259" spans="1:7" s="128" customFormat="1" x14ac:dyDescent="0.3">
      <c r="A259" s="126" t="s">
        <v>214</v>
      </c>
      <c r="B259" s="127"/>
      <c r="C259" s="127"/>
      <c r="D259" s="127"/>
      <c r="E259" s="127">
        <f>E260</f>
        <v>22032.910000000003</v>
      </c>
      <c r="F259" s="136" t="s">
        <v>178</v>
      </c>
      <c r="G259" s="136" t="s">
        <v>178</v>
      </c>
    </row>
    <row r="260" spans="1:7" x14ac:dyDescent="0.3">
      <c r="A260" s="67" t="s">
        <v>35</v>
      </c>
      <c r="B260" s="103"/>
      <c r="C260" s="103">
        <v>41000</v>
      </c>
      <c r="D260" s="103">
        <v>41000</v>
      </c>
      <c r="E260" s="103">
        <f>E261+E268</f>
        <v>22032.910000000003</v>
      </c>
      <c r="F260" s="136" t="s">
        <v>178</v>
      </c>
      <c r="G260" s="135">
        <f t="shared" si="9"/>
        <v>53.738804878048782</v>
      </c>
    </row>
    <row r="261" spans="1:7" x14ac:dyDescent="0.3">
      <c r="A261" s="67" t="s">
        <v>36</v>
      </c>
      <c r="B261" s="103"/>
      <c r="C261" s="103">
        <v>34523</v>
      </c>
      <c r="D261" s="103">
        <v>34523</v>
      </c>
      <c r="E261" s="103">
        <f>E262+E264+E266</f>
        <v>21132.780000000002</v>
      </c>
      <c r="F261" s="136" t="s">
        <v>178</v>
      </c>
      <c r="G261" s="135">
        <f t="shared" si="9"/>
        <v>61.213625698809494</v>
      </c>
    </row>
    <row r="262" spans="1:7" s="97" customFormat="1" x14ac:dyDescent="0.3">
      <c r="A262" s="69" t="s">
        <v>37</v>
      </c>
      <c r="B262" s="104"/>
      <c r="C262" s="104"/>
      <c r="D262" s="104"/>
      <c r="E262" s="104">
        <f>E263</f>
        <v>17796.38</v>
      </c>
      <c r="F262" s="136" t="s">
        <v>178</v>
      </c>
      <c r="G262" s="136" t="s">
        <v>178</v>
      </c>
    </row>
    <row r="263" spans="1:7" s="97" customFormat="1" x14ac:dyDescent="0.3">
      <c r="A263" s="69" t="s">
        <v>38</v>
      </c>
      <c r="B263" s="104"/>
      <c r="C263" s="104"/>
      <c r="D263" s="104"/>
      <c r="E263" s="104">
        <v>17796.38</v>
      </c>
      <c r="F263" s="136" t="s">
        <v>178</v>
      </c>
      <c r="G263" s="136" t="s">
        <v>178</v>
      </c>
    </row>
    <row r="264" spans="1:7" s="97" customFormat="1" x14ac:dyDescent="0.3">
      <c r="A264" s="69" t="s">
        <v>40</v>
      </c>
      <c r="B264" s="104"/>
      <c r="C264" s="104"/>
      <c r="D264" s="104"/>
      <c r="E264" s="104">
        <f>E265</f>
        <v>400</v>
      </c>
      <c r="F264" s="136" t="s">
        <v>178</v>
      </c>
      <c r="G264" s="136" t="s">
        <v>178</v>
      </c>
    </row>
    <row r="265" spans="1:7" s="97" customFormat="1" x14ac:dyDescent="0.3">
      <c r="A265" s="69" t="s">
        <v>41</v>
      </c>
      <c r="B265" s="104"/>
      <c r="C265" s="104"/>
      <c r="D265" s="104"/>
      <c r="E265" s="104">
        <v>400</v>
      </c>
      <c r="F265" s="136" t="s">
        <v>178</v>
      </c>
      <c r="G265" s="136" t="s">
        <v>178</v>
      </c>
    </row>
    <row r="266" spans="1:7" s="97" customFormat="1" x14ac:dyDescent="0.3">
      <c r="A266" s="69" t="s">
        <v>42</v>
      </c>
      <c r="B266" s="104"/>
      <c r="C266" s="104"/>
      <c r="D266" s="104"/>
      <c r="E266" s="104">
        <f>E267</f>
        <v>2936.4</v>
      </c>
      <c r="F266" s="136" t="s">
        <v>178</v>
      </c>
      <c r="G266" s="136" t="s">
        <v>178</v>
      </c>
    </row>
    <row r="267" spans="1:7" s="97" customFormat="1" x14ac:dyDescent="0.3">
      <c r="A267" s="69" t="s">
        <v>43</v>
      </c>
      <c r="B267" s="104"/>
      <c r="C267" s="104"/>
      <c r="D267" s="104"/>
      <c r="E267" s="104">
        <v>2936.4</v>
      </c>
      <c r="F267" s="136" t="s">
        <v>178</v>
      </c>
      <c r="G267" s="136" t="s">
        <v>178</v>
      </c>
    </row>
    <row r="268" spans="1:7" x14ac:dyDescent="0.3">
      <c r="A268" s="67" t="s">
        <v>45</v>
      </c>
      <c r="B268" s="103"/>
      <c r="C268" s="103">
        <v>6477</v>
      </c>
      <c r="D268" s="103">
        <v>6477</v>
      </c>
      <c r="E268" s="103">
        <f>E269+E271+E273</f>
        <v>900.13</v>
      </c>
      <c r="F268" s="136" t="s">
        <v>178</v>
      </c>
      <c r="G268" s="135">
        <f t="shared" ref="G263:G326" si="10">E268/D268*100</f>
        <v>13.897329010344295</v>
      </c>
    </row>
    <row r="269" spans="1:7" s="97" customFormat="1" x14ac:dyDescent="0.3">
      <c r="A269" s="69" t="s">
        <v>46</v>
      </c>
      <c r="B269" s="104"/>
      <c r="C269" s="104"/>
      <c r="D269" s="104"/>
      <c r="E269" s="104">
        <f>E270</f>
        <v>282.58</v>
      </c>
      <c r="F269" s="136" t="s">
        <v>178</v>
      </c>
      <c r="G269" s="136" t="s">
        <v>178</v>
      </c>
    </row>
    <row r="270" spans="1:7" s="97" customFormat="1" x14ac:dyDescent="0.3">
      <c r="A270" s="69" t="s">
        <v>48</v>
      </c>
      <c r="B270" s="104"/>
      <c r="C270" s="104"/>
      <c r="D270" s="104"/>
      <c r="E270" s="104">
        <v>282.58</v>
      </c>
      <c r="F270" s="136" t="s">
        <v>178</v>
      </c>
      <c r="G270" s="136" t="s">
        <v>178</v>
      </c>
    </row>
    <row r="271" spans="1:7" s="97" customFormat="1" x14ac:dyDescent="0.3">
      <c r="A271" s="69" t="s">
        <v>57</v>
      </c>
      <c r="B271" s="104"/>
      <c r="C271" s="104"/>
      <c r="D271" s="104"/>
      <c r="E271" s="104">
        <f>E272</f>
        <v>112.5</v>
      </c>
      <c r="F271" s="136" t="s">
        <v>178</v>
      </c>
      <c r="G271" s="136" t="s">
        <v>178</v>
      </c>
    </row>
    <row r="272" spans="1:7" s="97" customFormat="1" x14ac:dyDescent="0.3">
      <c r="A272" s="69" t="s">
        <v>65</v>
      </c>
      <c r="B272" s="104"/>
      <c r="C272" s="104"/>
      <c r="D272" s="104"/>
      <c r="E272" s="104">
        <v>112.5</v>
      </c>
      <c r="F272" s="136" t="s">
        <v>178</v>
      </c>
      <c r="G272" s="136" t="s">
        <v>178</v>
      </c>
    </row>
    <row r="273" spans="1:7" s="32" customFormat="1" ht="28.8" x14ac:dyDescent="0.3">
      <c r="A273" s="99" t="s">
        <v>67</v>
      </c>
      <c r="B273" s="112"/>
      <c r="C273" s="112"/>
      <c r="D273" s="112"/>
      <c r="E273" s="112">
        <f>E274</f>
        <v>505.05</v>
      </c>
      <c r="F273" s="136" t="s">
        <v>178</v>
      </c>
      <c r="G273" s="136" t="s">
        <v>178</v>
      </c>
    </row>
    <row r="274" spans="1:7" s="32" customFormat="1" ht="28.8" x14ac:dyDescent="0.3">
      <c r="A274" s="99" t="s">
        <v>68</v>
      </c>
      <c r="B274" s="112"/>
      <c r="C274" s="112"/>
      <c r="D274" s="112"/>
      <c r="E274" s="112">
        <v>505.05</v>
      </c>
      <c r="F274" s="136" t="s">
        <v>178</v>
      </c>
      <c r="G274" s="136" t="s">
        <v>178</v>
      </c>
    </row>
    <row r="275" spans="1:7" s="131" customFormat="1" x14ac:dyDescent="0.3">
      <c r="A275" s="129" t="s">
        <v>147</v>
      </c>
      <c r="B275" s="130">
        <v>22216.39</v>
      </c>
      <c r="C275" s="130"/>
      <c r="D275" s="130"/>
      <c r="E275" s="130"/>
      <c r="F275" s="134">
        <f t="shared" ref="F263:F326" si="11">E275/B275*100</f>
        <v>0</v>
      </c>
      <c r="G275" s="136" t="s">
        <v>178</v>
      </c>
    </row>
    <row r="276" spans="1:7" s="116" customFormat="1" x14ac:dyDescent="0.3">
      <c r="A276" s="98" t="s">
        <v>35</v>
      </c>
      <c r="B276" s="111">
        <v>22216.39</v>
      </c>
      <c r="C276" s="111"/>
      <c r="D276" s="111"/>
      <c r="E276" s="111"/>
      <c r="F276" s="134">
        <f t="shared" si="11"/>
        <v>0</v>
      </c>
      <c r="G276" s="136" t="s">
        <v>178</v>
      </c>
    </row>
    <row r="277" spans="1:7" s="116" customFormat="1" x14ac:dyDescent="0.3">
      <c r="A277" s="98" t="s">
        <v>36</v>
      </c>
      <c r="B277" s="111">
        <v>21145.33</v>
      </c>
      <c r="C277" s="111"/>
      <c r="D277" s="111"/>
      <c r="E277" s="111"/>
      <c r="F277" s="134">
        <f t="shared" si="11"/>
        <v>0</v>
      </c>
      <c r="G277" s="136" t="s">
        <v>178</v>
      </c>
    </row>
    <row r="278" spans="1:7" s="32" customFormat="1" x14ac:dyDescent="0.3">
      <c r="A278" s="99" t="s">
        <v>37</v>
      </c>
      <c r="B278" s="112">
        <v>17807.18</v>
      </c>
      <c r="C278" s="112"/>
      <c r="D278" s="112"/>
      <c r="E278" s="112"/>
      <c r="F278" s="134">
        <f t="shared" si="11"/>
        <v>0</v>
      </c>
      <c r="G278" s="136" t="s">
        <v>178</v>
      </c>
    </row>
    <row r="279" spans="1:7" s="32" customFormat="1" x14ac:dyDescent="0.3">
      <c r="A279" s="99" t="s">
        <v>38</v>
      </c>
      <c r="B279" s="112">
        <v>17807.18</v>
      </c>
      <c r="C279" s="112"/>
      <c r="D279" s="112"/>
      <c r="E279" s="112"/>
      <c r="F279" s="134">
        <f t="shared" si="11"/>
        <v>0</v>
      </c>
      <c r="G279" s="136" t="s">
        <v>178</v>
      </c>
    </row>
    <row r="280" spans="1:7" s="32" customFormat="1" x14ac:dyDescent="0.3">
      <c r="A280" s="99" t="s">
        <v>40</v>
      </c>
      <c r="B280" s="112">
        <v>400</v>
      </c>
      <c r="C280" s="112"/>
      <c r="D280" s="112"/>
      <c r="E280" s="112"/>
      <c r="F280" s="134">
        <f t="shared" si="11"/>
        <v>0</v>
      </c>
      <c r="G280" s="136" t="s">
        <v>178</v>
      </c>
    </row>
    <row r="281" spans="1:7" s="32" customFormat="1" x14ac:dyDescent="0.3">
      <c r="A281" s="99" t="s">
        <v>41</v>
      </c>
      <c r="B281" s="112">
        <v>400</v>
      </c>
      <c r="C281" s="112"/>
      <c r="D281" s="112"/>
      <c r="E281" s="112"/>
      <c r="F281" s="134">
        <f t="shared" si="11"/>
        <v>0</v>
      </c>
      <c r="G281" s="136" t="s">
        <v>178</v>
      </c>
    </row>
    <row r="282" spans="1:7" s="97" customFormat="1" x14ac:dyDescent="0.3">
      <c r="A282" s="69" t="s">
        <v>42</v>
      </c>
      <c r="B282" s="104">
        <v>2938.15</v>
      </c>
      <c r="C282" s="104"/>
      <c r="D282" s="104"/>
      <c r="E282" s="104"/>
      <c r="F282" s="134">
        <f t="shared" si="11"/>
        <v>0</v>
      </c>
      <c r="G282" s="136" t="s">
        <v>178</v>
      </c>
    </row>
    <row r="283" spans="1:7" s="97" customFormat="1" x14ac:dyDescent="0.3">
      <c r="A283" s="69" t="s">
        <v>43</v>
      </c>
      <c r="B283" s="104">
        <v>2938.15</v>
      </c>
      <c r="C283" s="104"/>
      <c r="D283" s="104"/>
      <c r="E283" s="104"/>
      <c r="F283" s="134">
        <f t="shared" si="11"/>
        <v>0</v>
      </c>
      <c r="G283" s="136" t="s">
        <v>178</v>
      </c>
    </row>
    <row r="284" spans="1:7" x14ac:dyDescent="0.3">
      <c r="A284" s="67" t="s">
        <v>45</v>
      </c>
      <c r="B284" s="103">
        <v>1071.06</v>
      </c>
      <c r="C284" s="103"/>
      <c r="D284" s="103"/>
      <c r="E284" s="103"/>
      <c r="F284" s="134">
        <f t="shared" si="11"/>
        <v>0</v>
      </c>
      <c r="G284" s="136" t="s">
        <v>178</v>
      </c>
    </row>
    <row r="285" spans="1:7" s="97" customFormat="1" x14ac:dyDescent="0.3">
      <c r="A285" s="69" t="s">
        <v>46</v>
      </c>
      <c r="B285" s="104">
        <v>256.8</v>
      </c>
      <c r="C285" s="104"/>
      <c r="D285" s="104"/>
      <c r="E285" s="104"/>
      <c r="F285" s="134">
        <f t="shared" si="11"/>
        <v>0</v>
      </c>
      <c r="G285" s="136" t="s">
        <v>178</v>
      </c>
    </row>
    <row r="286" spans="1:7" s="97" customFormat="1" x14ac:dyDescent="0.3">
      <c r="A286" s="69" t="s">
        <v>48</v>
      </c>
      <c r="B286" s="104">
        <v>256.8</v>
      </c>
      <c r="C286" s="104"/>
      <c r="D286" s="104"/>
      <c r="E286" s="104"/>
      <c r="F286" s="134">
        <f t="shared" si="11"/>
        <v>0</v>
      </c>
      <c r="G286" s="136" t="s">
        <v>178</v>
      </c>
    </row>
    <row r="287" spans="1:7" s="97" customFormat="1" x14ac:dyDescent="0.3">
      <c r="A287" s="69" t="s">
        <v>57</v>
      </c>
      <c r="B287" s="104">
        <v>40.72</v>
      </c>
      <c r="C287" s="104"/>
      <c r="D287" s="104"/>
      <c r="E287" s="104"/>
      <c r="F287" s="134">
        <f t="shared" si="11"/>
        <v>0</v>
      </c>
      <c r="G287" s="136" t="s">
        <v>178</v>
      </c>
    </row>
    <row r="288" spans="1:7" s="97" customFormat="1" x14ac:dyDescent="0.3">
      <c r="A288" s="69" t="s">
        <v>65</v>
      </c>
      <c r="B288" s="104">
        <v>40.72</v>
      </c>
      <c r="C288" s="104"/>
      <c r="D288" s="104"/>
      <c r="E288" s="104"/>
      <c r="F288" s="134">
        <f t="shared" si="11"/>
        <v>0</v>
      </c>
      <c r="G288" s="136" t="s">
        <v>178</v>
      </c>
    </row>
    <row r="289" spans="1:7" s="97" customFormat="1" ht="28.8" x14ac:dyDescent="0.3">
      <c r="A289" s="69" t="s">
        <v>67</v>
      </c>
      <c r="B289" s="104">
        <v>773.54</v>
      </c>
      <c r="C289" s="104"/>
      <c r="D289" s="104"/>
      <c r="E289" s="104"/>
      <c r="F289" s="134">
        <f t="shared" si="11"/>
        <v>0</v>
      </c>
      <c r="G289" s="136" t="s">
        <v>178</v>
      </c>
    </row>
    <row r="290" spans="1:7" s="97" customFormat="1" ht="28.8" x14ac:dyDescent="0.3">
      <c r="A290" s="69" t="s">
        <v>68</v>
      </c>
      <c r="B290" s="104">
        <v>773.54</v>
      </c>
      <c r="C290" s="104"/>
      <c r="D290" s="104"/>
      <c r="E290" s="104"/>
      <c r="F290" s="134">
        <f t="shared" si="11"/>
        <v>0</v>
      </c>
      <c r="G290" s="136" t="s">
        <v>178</v>
      </c>
    </row>
    <row r="291" spans="1:7" s="106" customFormat="1" x14ac:dyDescent="0.3">
      <c r="A291" s="86" t="s">
        <v>159</v>
      </c>
      <c r="B291" s="110">
        <v>831843.24</v>
      </c>
      <c r="C291" s="110">
        <v>7795337.0700000003</v>
      </c>
      <c r="D291" s="110">
        <v>7795337.0700000003</v>
      </c>
      <c r="E291" s="124">
        <f>E292+E332+E387+E435+E441+E455+E465+E486+E511+E522</f>
        <v>4285322.2300000004</v>
      </c>
      <c r="F291" s="124">
        <f t="shared" si="11"/>
        <v>515.15983107586476</v>
      </c>
      <c r="G291" s="124">
        <f t="shared" si="10"/>
        <v>54.972892018895095</v>
      </c>
    </row>
    <row r="292" spans="1:7" s="106" customFormat="1" ht="28.8" x14ac:dyDescent="0.3">
      <c r="A292" s="86" t="s">
        <v>160</v>
      </c>
      <c r="B292" s="110">
        <v>61147.8</v>
      </c>
      <c r="C292" s="110">
        <v>137180.38</v>
      </c>
      <c r="D292" s="110">
        <v>137180.38</v>
      </c>
      <c r="E292" s="110">
        <f>E293+E303+E318</f>
        <v>54245.630000000005</v>
      </c>
      <c r="F292" s="124">
        <f t="shared" si="11"/>
        <v>88.712316714583366</v>
      </c>
      <c r="G292" s="124">
        <f t="shared" si="10"/>
        <v>39.543286000519899</v>
      </c>
    </row>
    <row r="293" spans="1:7" s="128" customFormat="1" x14ac:dyDescent="0.3">
      <c r="A293" s="126" t="s">
        <v>144</v>
      </c>
      <c r="B293" s="127">
        <v>19406.419999999998</v>
      </c>
      <c r="C293" s="127"/>
      <c r="D293" s="127"/>
      <c r="E293" s="127">
        <f>E294</f>
        <v>15827.94</v>
      </c>
      <c r="F293" s="134">
        <f t="shared" si="11"/>
        <v>81.560329004525315</v>
      </c>
      <c r="G293" s="136" t="s">
        <v>178</v>
      </c>
    </row>
    <row r="294" spans="1:7" x14ac:dyDescent="0.3">
      <c r="A294" s="67" t="s">
        <v>35</v>
      </c>
      <c r="B294" s="103">
        <v>19406.419999999998</v>
      </c>
      <c r="C294" s="103">
        <v>45848</v>
      </c>
      <c r="D294" s="103">
        <v>45848</v>
      </c>
      <c r="E294" s="103">
        <f>E295+E300</f>
        <v>15827.94</v>
      </c>
      <c r="F294" s="134">
        <f t="shared" si="11"/>
        <v>81.560329004525315</v>
      </c>
      <c r="G294" s="135">
        <f t="shared" si="10"/>
        <v>34.522640027918342</v>
      </c>
    </row>
    <row r="295" spans="1:7" x14ac:dyDescent="0.3">
      <c r="A295" s="67" t="s">
        <v>36</v>
      </c>
      <c r="B295" s="103">
        <v>13234.92</v>
      </c>
      <c r="C295" s="103">
        <v>33505</v>
      </c>
      <c r="D295" s="103">
        <v>33505</v>
      </c>
      <c r="E295" s="103">
        <f>E296+E298</f>
        <v>9656.44</v>
      </c>
      <c r="F295" s="134">
        <f t="shared" si="11"/>
        <v>72.961831276652973</v>
      </c>
      <c r="G295" s="135">
        <f t="shared" si="10"/>
        <v>28.820892404118791</v>
      </c>
    </row>
    <row r="296" spans="1:7" s="97" customFormat="1" x14ac:dyDescent="0.3">
      <c r="A296" s="69" t="s">
        <v>37</v>
      </c>
      <c r="B296" s="104">
        <v>12863.48</v>
      </c>
      <c r="C296" s="104"/>
      <c r="D296" s="104"/>
      <c r="E296" s="104">
        <f>E297</f>
        <v>8288.77</v>
      </c>
      <c r="F296" s="134">
        <f t="shared" si="11"/>
        <v>64.436451100324334</v>
      </c>
      <c r="G296" s="136" t="s">
        <v>178</v>
      </c>
    </row>
    <row r="297" spans="1:7" s="97" customFormat="1" x14ac:dyDescent="0.3">
      <c r="A297" s="69" t="s">
        <v>38</v>
      </c>
      <c r="B297" s="104">
        <v>12863.48</v>
      </c>
      <c r="C297" s="104"/>
      <c r="D297" s="104"/>
      <c r="E297" s="104">
        <v>8288.77</v>
      </c>
      <c r="F297" s="134">
        <f t="shared" si="11"/>
        <v>64.436451100324334</v>
      </c>
      <c r="G297" s="136" t="s">
        <v>178</v>
      </c>
    </row>
    <row r="298" spans="1:7" s="97" customFormat="1" x14ac:dyDescent="0.3">
      <c r="A298" s="69" t="s">
        <v>42</v>
      </c>
      <c r="B298" s="104">
        <v>371.44</v>
      </c>
      <c r="C298" s="104"/>
      <c r="D298" s="104"/>
      <c r="E298" s="104">
        <f>E299</f>
        <v>1367.67</v>
      </c>
      <c r="F298" s="134">
        <f t="shared" si="11"/>
        <v>368.20751669179413</v>
      </c>
      <c r="G298" s="136" t="s">
        <v>178</v>
      </c>
    </row>
    <row r="299" spans="1:7" s="97" customFormat="1" x14ac:dyDescent="0.3">
      <c r="A299" s="69" t="s">
        <v>43</v>
      </c>
      <c r="B299" s="104">
        <v>371.44</v>
      </c>
      <c r="C299" s="104"/>
      <c r="D299" s="104"/>
      <c r="E299" s="104">
        <v>1367.67</v>
      </c>
      <c r="F299" s="134">
        <f t="shared" si="11"/>
        <v>368.20751669179413</v>
      </c>
      <c r="G299" s="136" t="s">
        <v>178</v>
      </c>
    </row>
    <row r="300" spans="1:7" x14ac:dyDescent="0.3">
      <c r="A300" s="67" t="s">
        <v>45</v>
      </c>
      <c r="B300" s="103">
        <v>6171.5</v>
      </c>
      <c r="C300" s="103">
        <v>12343</v>
      </c>
      <c r="D300" s="103">
        <v>12343</v>
      </c>
      <c r="E300" s="103">
        <f>E301</f>
        <v>6171.5</v>
      </c>
      <c r="F300" s="134">
        <f t="shared" si="11"/>
        <v>100</v>
      </c>
      <c r="G300" s="135">
        <f t="shared" si="10"/>
        <v>50</v>
      </c>
    </row>
    <row r="301" spans="1:7" s="32" customFormat="1" x14ac:dyDescent="0.3">
      <c r="A301" s="99" t="s">
        <v>51</v>
      </c>
      <c r="B301" s="112">
        <v>6171.5</v>
      </c>
      <c r="C301" s="112"/>
      <c r="D301" s="112"/>
      <c r="E301" s="112">
        <f>E302</f>
        <v>6171.5</v>
      </c>
      <c r="F301" s="134">
        <f t="shared" si="11"/>
        <v>100</v>
      </c>
      <c r="G301" s="136" t="s">
        <v>178</v>
      </c>
    </row>
    <row r="302" spans="1:7" s="32" customFormat="1" x14ac:dyDescent="0.3">
      <c r="A302" s="99" t="s">
        <v>53</v>
      </c>
      <c r="B302" s="112">
        <v>6171.5</v>
      </c>
      <c r="C302" s="112"/>
      <c r="D302" s="112"/>
      <c r="E302" s="112">
        <v>6171.5</v>
      </c>
      <c r="F302" s="134">
        <f t="shared" si="11"/>
        <v>100</v>
      </c>
      <c r="G302" s="136" t="s">
        <v>178</v>
      </c>
    </row>
    <row r="303" spans="1:7" s="131" customFormat="1" x14ac:dyDescent="0.3">
      <c r="A303" s="129" t="s">
        <v>214</v>
      </c>
      <c r="B303" s="130"/>
      <c r="C303" s="130"/>
      <c r="D303" s="130"/>
      <c r="E303" s="130">
        <f>E304</f>
        <v>38417.69</v>
      </c>
      <c r="F303" s="136" t="s">
        <v>178</v>
      </c>
      <c r="G303" s="136" t="s">
        <v>178</v>
      </c>
    </row>
    <row r="304" spans="1:7" x14ac:dyDescent="0.3">
      <c r="A304" s="67" t="s">
        <v>35</v>
      </c>
      <c r="B304" s="103"/>
      <c r="C304" s="103">
        <v>91332.38</v>
      </c>
      <c r="D304" s="103">
        <v>91332.38</v>
      </c>
      <c r="E304" s="103">
        <f>E305+E311</f>
        <v>38417.69</v>
      </c>
      <c r="F304" s="136" t="s">
        <v>178</v>
      </c>
      <c r="G304" s="135">
        <f t="shared" si="10"/>
        <v>42.063603291625604</v>
      </c>
    </row>
    <row r="305" spans="1:7" x14ac:dyDescent="0.3">
      <c r="A305" s="67" t="s">
        <v>36</v>
      </c>
      <c r="B305" s="103"/>
      <c r="C305" s="103">
        <v>34508.379999999997</v>
      </c>
      <c r="D305" s="103">
        <v>34508.379999999997</v>
      </c>
      <c r="E305" s="103">
        <f>E306+E308</f>
        <v>30151.03</v>
      </c>
      <c r="F305" s="136" t="s">
        <v>178</v>
      </c>
      <c r="G305" s="135">
        <f t="shared" si="10"/>
        <v>87.373067063710323</v>
      </c>
    </row>
    <row r="306" spans="1:7" s="97" customFormat="1" x14ac:dyDescent="0.3">
      <c r="A306" s="69" t="s">
        <v>37</v>
      </c>
      <c r="B306" s="104"/>
      <c r="C306" s="104"/>
      <c r="D306" s="104"/>
      <c r="E306" s="104">
        <f>E307</f>
        <v>25807.93</v>
      </c>
      <c r="F306" s="136" t="s">
        <v>178</v>
      </c>
      <c r="G306" s="136" t="s">
        <v>178</v>
      </c>
    </row>
    <row r="307" spans="1:7" s="97" customFormat="1" x14ac:dyDescent="0.3">
      <c r="A307" s="69" t="s">
        <v>38</v>
      </c>
      <c r="B307" s="104"/>
      <c r="C307" s="104"/>
      <c r="D307" s="104"/>
      <c r="E307" s="104">
        <v>25807.93</v>
      </c>
      <c r="F307" s="136" t="s">
        <v>178</v>
      </c>
      <c r="G307" s="136" t="s">
        <v>178</v>
      </c>
    </row>
    <row r="308" spans="1:7" s="97" customFormat="1" x14ac:dyDescent="0.3">
      <c r="A308" s="69" t="s">
        <v>42</v>
      </c>
      <c r="B308" s="104"/>
      <c r="C308" s="104"/>
      <c r="D308" s="104"/>
      <c r="E308" s="104">
        <f>E310+E309</f>
        <v>4343.1000000000004</v>
      </c>
      <c r="F308" s="136" t="s">
        <v>178</v>
      </c>
      <c r="G308" s="136" t="s">
        <v>178</v>
      </c>
    </row>
    <row r="309" spans="1:7" s="97" customFormat="1" x14ac:dyDescent="0.3">
      <c r="A309" s="69" t="s">
        <v>41</v>
      </c>
      <c r="B309" s="104"/>
      <c r="C309" s="104"/>
      <c r="D309" s="104"/>
      <c r="E309" s="104">
        <v>200</v>
      </c>
      <c r="F309" s="136" t="s">
        <v>178</v>
      </c>
      <c r="G309" s="136" t="s">
        <v>178</v>
      </c>
    </row>
    <row r="310" spans="1:7" s="97" customFormat="1" x14ac:dyDescent="0.3">
      <c r="A310" s="69" t="s">
        <v>43</v>
      </c>
      <c r="B310" s="104"/>
      <c r="C310" s="104"/>
      <c r="D310" s="104"/>
      <c r="E310" s="104">
        <v>4143.1000000000004</v>
      </c>
      <c r="F310" s="136" t="s">
        <v>178</v>
      </c>
      <c r="G310" s="136" t="s">
        <v>178</v>
      </c>
    </row>
    <row r="311" spans="1:7" x14ac:dyDescent="0.3">
      <c r="A311" s="67" t="s">
        <v>45</v>
      </c>
      <c r="B311" s="103"/>
      <c r="C311" s="103">
        <v>56824</v>
      </c>
      <c r="D311" s="103">
        <v>56824</v>
      </c>
      <c r="E311" s="103">
        <f>E312+E314+E316</f>
        <v>8266.66</v>
      </c>
      <c r="F311" s="136" t="s">
        <v>178</v>
      </c>
      <c r="G311" s="135">
        <f t="shared" si="10"/>
        <v>14.547831902013234</v>
      </c>
    </row>
    <row r="312" spans="1:7" s="97" customFormat="1" x14ac:dyDescent="0.3">
      <c r="A312" s="69" t="s">
        <v>46</v>
      </c>
      <c r="B312" s="104"/>
      <c r="C312" s="104"/>
      <c r="D312" s="104"/>
      <c r="E312" s="104">
        <f>E313</f>
        <v>1625.04</v>
      </c>
      <c r="F312" s="136" t="s">
        <v>178</v>
      </c>
      <c r="G312" s="136" t="s">
        <v>178</v>
      </c>
    </row>
    <row r="313" spans="1:7" s="97" customFormat="1" x14ac:dyDescent="0.3">
      <c r="A313" s="69" t="s">
        <v>48</v>
      </c>
      <c r="B313" s="104"/>
      <c r="C313" s="104"/>
      <c r="D313" s="104"/>
      <c r="E313" s="104">
        <v>1625.04</v>
      </c>
      <c r="F313" s="136" t="s">
        <v>178</v>
      </c>
      <c r="G313" s="136" t="s">
        <v>178</v>
      </c>
    </row>
    <row r="314" spans="1:7" s="97" customFormat="1" x14ac:dyDescent="0.3">
      <c r="A314" s="69" t="s">
        <v>51</v>
      </c>
      <c r="B314" s="104"/>
      <c r="C314" s="104"/>
      <c r="D314" s="104"/>
      <c r="E314" s="104">
        <f>E315</f>
        <v>6633.67</v>
      </c>
      <c r="F314" s="136" t="s">
        <v>178</v>
      </c>
      <c r="G314" s="136" t="s">
        <v>178</v>
      </c>
    </row>
    <row r="315" spans="1:7" s="97" customFormat="1" x14ac:dyDescent="0.3">
      <c r="A315" s="69" t="s">
        <v>53</v>
      </c>
      <c r="B315" s="104"/>
      <c r="C315" s="104"/>
      <c r="D315" s="104"/>
      <c r="E315" s="104">
        <v>6633.67</v>
      </c>
      <c r="F315" s="136" t="s">
        <v>178</v>
      </c>
      <c r="G315" s="136" t="s">
        <v>178</v>
      </c>
    </row>
    <row r="316" spans="1:7" s="97" customFormat="1" ht="28.8" x14ac:dyDescent="0.3">
      <c r="A316" s="69" t="s">
        <v>67</v>
      </c>
      <c r="B316" s="104"/>
      <c r="C316" s="104"/>
      <c r="D316" s="104"/>
      <c r="E316" s="104">
        <f>E317</f>
        <v>7.95</v>
      </c>
      <c r="F316" s="136" t="s">
        <v>178</v>
      </c>
      <c r="G316" s="136" t="s">
        <v>178</v>
      </c>
    </row>
    <row r="317" spans="1:7" s="97" customFormat="1" ht="28.8" x14ac:dyDescent="0.3">
      <c r="A317" s="69" t="s">
        <v>68</v>
      </c>
      <c r="B317" s="104"/>
      <c r="C317" s="104"/>
      <c r="D317" s="104"/>
      <c r="E317" s="104">
        <v>7.95</v>
      </c>
      <c r="F317" s="136" t="s">
        <v>178</v>
      </c>
      <c r="G317" s="136" t="s">
        <v>178</v>
      </c>
    </row>
    <row r="318" spans="1:7" s="128" customFormat="1" x14ac:dyDescent="0.3">
      <c r="A318" s="126" t="s">
        <v>147</v>
      </c>
      <c r="B318" s="127">
        <v>41741.379999999997</v>
      </c>
      <c r="C318" s="127"/>
      <c r="D318" s="127"/>
      <c r="E318" s="127"/>
      <c r="F318" s="134">
        <f t="shared" si="11"/>
        <v>0</v>
      </c>
      <c r="G318" s="136" t="s">
        <v>178</v>
      </c>
    </row>
    <row r="319" spans="1:7" x14ac:dyDescent="0.3">
      <c r="A319" s="67" t="s">
        <v>35</v>
      </c>
      <c r="B319" s="103">
        <v>41741.379999999997</v>
      </c>
      <c r="C319" s="103"/>
      <c r="D319" s="103"/>
      <c r="E319" s="103"/>
      <c r="F319" s="134">
        <f t="shared" si="11"/>
        <v>0</v>
      </c>
      <c r="G319" s="136" t="s">
        <v>178</v>
      </c>
    </row>
    <row r="320" spans="1:7" x14ac:dyDescent="0.3">
      <c r="A320" s="67" t="s">
        <v>36</v>
      </c>
      <c r="B320" s="103">
        <v>15960.69</v>
      </c>
      <c r="C320" s="103"/>
      <c r="D320" s="103"/>
      <c r="E320" s="103"/>
      <c r="F320" s="134">
        <f t="shared" si="11"/>
        <v>0</v>
      </c>
      <c r="G320" s="136" t="s">
        <v>178</v>
      </c>
    </row>
    <row r="321" spans="1:7" s="97" customFormat="1" x14ac:dyDescent="0.3">
      <c r="A321" s="69" t="s">
        <v>37</v>
      </c>
      <c r="B321" s="104">
        <v>12657.08</v>
      </c>
      <c r="C321" s="104"/>
      <c r="D321" s="104"/>
      <c r="E321" s="104"/>
      <c r="F321" s="134">
        <f t="shared" si="11"/>
        <v>0</v>
      </c>
      <c r="G321" s="136" t="s">
        <v>178</v>
      </c>
    </row>
    <row r="322" spans="1:7" s="97" customFormat="1" x14ac:dyDescent="0.3">
      <c r="A322" s="69" t="s">
        <v>38</v>
      </c>
      <c r="B322" s="104">
        <v>12657.08</v>
      </c>
      <c r="C322" s="104"/>
      <c r="D322" s="104"/>
      <c r="E322" s="104"/>
      <c r="F322" s="134">
        <f t="shared" si="11"/>
        <v>0</v>
      </c>
      <c r="G322" s="136" t="s">
        <v>178</v>
      </c>
    </row>
    <row r="323" spans="1:7" s="97" customFormat="1" x14ac:dyDescent="0.3">
      <c r="A323" s="69" t="s">
        <v>42</v>
      </c>
      <c r="B323" s="104">
        <v>3303.61</v>
      </c>
      <c r="C323" s="104"/>
      <c r="D323" s="104"/>
      <c r="E323" s="104"/>
      <c r="F323" s="134">
        <f t="shared" si="11"/>
        <v>0</v>
      </c>
      <c r="G323" s="136" t="s">
        <v>178</v>
      </c>
    </row>
    <row r="324" spans="1:7" s="97" customFormat="1" x14ac:dyDescent="0.3">
      <c r="A324" s="69" t="s">
        <v>43</v>
      </c>
      <c r="B324" s="104">
        <v>3303.61</v>
      </c>
      <c r="C324" s="104"/>
      <c r="D324" s="104"/>
      <c r="E324" s="104"/>
      <c r="F324" s="134">
        <f t="shared" si="11"/>
        <v>0</v>
      </c>
      <c r="G324" s="136" t="s">
        <v>178</v>
      </c>
    </row>
    <row r="325" spans="1:7" x14ac:dyDescent="0.3">
      <c r="A325" s="67" t="s">
        <v>45</v>
      </c>
      <c r="B325" s="103">
        <v>25780.69</v>
      </c>
      <c r="C325" s="103"/>
      <c r="D325" s="103"/>
      <c r="E325" s="103"/>
      <c r="F325" s="134">
        <f t="shared" si="11"/>
        <v>0</v>
      </c>
      <c r="G325" s="136" t="s">
        <v>178</v>
      </c>
    </row>
    <row r="326" spans="1:7" s="97" customFormat="1" x14ac:dyDescent="0.3">
      <c r="A326" s="69" t="s">
        <v>46</v>
      </c>
      <c r="B326" s="104">
        <v>2023.04</v>
      </c>
      <c r="C326" s="104"/>
      <c r="D326" s="104"/>
      <c r="E326" s="104"/>
      <c r="F326" s="134">
        <f t="shared" si="11"/>
        <v>0</v>
      </c>
      <c r="G326" s="136" t="s">
        <v>178</v>
      </c>
    </row>
    <row r="327" spans="1:7" s="97" customFormat="1" x14ac:dyDescent="0.3">
      <c r="A327" s="69" t="s">
        <v>48</v>
      </c>
      <c r="B327" s="104">
        <v>2023.04</v>
      </c>
      <c r="C327" s="104"/>
      <c r="D327" s="104"/>
      <c r="E327" s="104"/>
      <c r="F327" s="134">
        <f t="shared" ref="F327:F390" si="12">E327/B327*100</f>
        <v>0</v>
      </c>
      <c r="G327" s="136" t="s">
        <v>178</v>
      </c>
    </row>
    <row r="328" spans="1:7" s="97" customFormat="1" x14ac:dyDescent="0.3">
      <c r="A328" s="69" t="s">
        <v>51</v>
      </c>
      <c r="B328" s="104">
        <v>23655.78</v>
      </c>
      <c r="C328" s="104"/>
      <c r="D328" s="104"/>
      <c r="E328" s="104"/>
      <c r="F328" s="134">
        <f t="shared" si="12"/>
        <v>0</v>
      </c>
      <c r="G328" s="136" t="s">
        <v>178</v>
      </c>
    </row>
    <row r="329" spans="1:7" s="97" customFormat="1" x14ac:dyDescent="0.3">
      <c r="A329" s="69" t="s">
        <v>53</v>
      </c>
      <c r="B329" s="104">
        <v>23655.78</v>
      </c>
      <c r="C329" s="104"/>
      <c r="D329" s="104"/>
      <c r="E329" s="104"/>
      <c r="F329" s="134">
        <f t="shared" si="12"/>
        <v>0</v>
      </c>
      <c r="G329" s="136" t="s">
        <v>178</v>
      </c>
    </row>
    <row r="330" spans="1:7" s="97" customFormat="1" ht="28.8" x14ac:dyDescent="0.3">
      <c r="A330" s="69" t="s">
        <v>67</v>
      </c>
      <c r="B330" s="104">
        <v>101.87</v>
      </c>
      <c r="C330" s="104"/>
      <c r="D330" s="104"/>
      <c r="E330" s="104"/>
      <c r="F330" s="134">
        <f t="shared" si="12"/>
        <v>0</v>
      </c>
      <c r="G330" s="136" t="s">
        <v>178</v>
      </c>
    </row>
    <row r="331" spans="1:7" s="97" customFormat="1" ht="28.8" x14ac:dyDescent="0.3">
      <c r="A331" s="69" t="s">
        <v>68</v>
      </c>
      <c r="B331" s="104">
        <v>101.87</v>
      </c>
      <c r="C331" s="104"/>
      <c r="D331" s="104"/>
      <c r="E331" s="104"/>
      <c r="F331" s="134">
        <f t="shared" si="12"/>
        <v>0</v>
      </c>
      <c r="G331" s="136" t="s">
        <v>178</v>
      </c>
    </row>
    <row r="332" spans="1:7" s="106" customFormat="1" x14ac:dyDescent="0.3">
      <c r="A332" s="86" t="s">
        <v>161</v>
      </c>
      <c r="B332" s="110">
        <v>135303.45000000001</v>
      </c>
      <c r="C332" s="110">
        <v>551516.03</v>
      </c>
      <c r="D332" s="110">
        <v>551516.03</v>
      </c>
      <c r="E332" s="110">
        <f>E333+E355+E373</f>
        <v>161704.62</v>
      </c>
      <c r="F332" s="124">
        <f t="shared" si="12"/>
        <v>119.51256231825573</v>
      </c>
      <c r="G332" s="124">
        <f t="shared" ref="G327:G390" si="13">E332/D332*100</f>
        <v>29.320021758932374</v>
      </c>
    </row>
    <row r="333" spans="1:7" s="128" customFormat="1" x14ac:dyDescent="0.3">
      <c r="A333" s="126" t="s">
        <v>144</v>
      </c>
      <c r="B333" s="127">
        <v>64174.97</v>
      </c>
      <c r="C333" s="127"/>
      <c r="D333" s="127"/>
      <c r="E333" s="127">
        <f>E334</f>
        <v>68425.7</v>
      </c>
      <c r="F333" s="134">
        <f t="shared" si="12"/>
        <v>106.62365716727254</v>
      </c>
      <c r="G333" s="136" t="s">
        <v>178</v>
      </c>
    </row>
    <row r="334" spans="1:7" x14ac:dyDescent="0.3">
      <c r="A334" s="67" t="s">
        <v>35</v>
      </c>
      <c r="B334" s="103">
        <v>64174.97</v>
      </c>
      <c r="C334" s="103">
        <v>165784.03</v>
      </c>
      <c r="D334" s="103">
        <v>165784.03</v>
      </c>
      <c r="E334" s="103">
        <f>E335+E342</f>
        <v>68425.7</v>
      </c>
      <c r="F334" s="134">
        <f t="shared" si="12"/>
        <v>106.62365716727254</v>
      </c>
      <c r="G334" s="135">
        <f t="shared" si="13"/>
        <v>41.273999672947994</v>
      </c>
    </row>
    <row r="335" spans="1:7" x14ac:dyDescent="0.3">
      <c r="A335" s="67" t="s">
        <v>36</v>
      </c>
      <c r="B335" s="103">
        <v>16488.740000000002</v>
      </c>
      <c r="C335" s="103">
        <v>33960.03</v>
      </c>
      <c r="D335" s="103">
        <v>33960.03</v>
      </c>
      <c r="E335" s="103">
        <f>E336+E338+E340</f>
        <v>14777.18</v>
      </c>
      <c r="F335" s="134">
        <f t="shared" si="12"/>
        <v>89.619825408126999</v>
      </c>
      <c r="G335" s="135">
        <f t="shared" si="13"/>
        <v>43.513448015210827</v>
      </c>
    </row>
    <row r="336" spans="1:7" s="97" customFormat="1" x14ac:dyDescent="0.3">
      <c r="A336" s="69" t="s">
        <v>37</v>
      </c>
      <c r="B336" s="104">
        <v>13724.24</v>
      </c>
      <c r="C336" s="104"/>
      <c r="D336" s="104"/>
      <c r="E336" s="104">
        <f>E337</f>
        <v>12340.91</v>
      </c>
      <c r="F336" s="134">
        <f t="shared" si="12"/>
        <v>89.920534761852025</v>
      </c>
      <c r="G336" s="136" t="s">
        <v>178</v>
      </c>
    </row>
    <row r="337" spans="1:7" s="97" customFormat="1" x14ac:dyDescent="0.3">
      <c r="A337" s="69" t="s">
        <v>38</v>
      </c>
      <c r="B337" s="104">
        <v>13724.24</v>
      </c>
      <c r="C337" s="104"/>
      <c r="D337" s="104"/>
      <c r="E337" s="104">
        <v>12340.91</v>
      </c>
      <c r="F337" s="134">
        <f t="shared" si="12"/>
        <v>89.920534761852025</v>
      </c>
      <c r="G337" s="136" t="s">
        <v>178</v>
      </c>
    </row>
    <row r="338" spans="1:7" s="32" customFormat="1" x14ac:dyDescent="0.3">
      <c r="A338" s="99" t="s">
        <v>40</v>
      </c>
      <c r="B338" s="112">
        <v>500</v>
      </c>
      <c r="C338" s="112"/>
      <c r="D338" s="112"/>
      <c r="E338" s="112">
        <f>E339</f>
        <v>400</v>
      </c>
      <c r="F338" s="134">
        <f t="shared" si="12"/>
        <v>80</v>
      </c>
      <c r="G338" s="136" t="s">
        <v>178</v>
      </c>
    </row>
    <row r="339" spans="1:7" s="32" customFormat="1" x14ac:dyDescent="0.3">
      <c r="A339" s="99" t="s">
        <v>41</v>
      </c>
      <c r="B339" s="112">
        <v>500</v>
      </c>
      <c r="C339" s="112"/>
      <c r="D339" s="112"/>
      <c r="E339" s="112">
        <v>400</v>
      </c>
      <c r="F339" s="134">
        <f t="shared" si="12"/>
        <v>80</v>
      </c>
      <c r="G339" s="136" t="s">
        <v>178</v>
      </c>
    </row>
    <row r="340" spans="1:7" s="32" customFormat="1" x14ac:dyDescent="0.3">
      <c r="A340" s="99" t="s">
        <v>42</v>
      </c>
      <c r="B340" s="112">
        <v>2264.5</v>
      </c>
      <c r="C340" s="112"/>
      <c r="D340" s="112"/>
      <c r="E340" s="112">
        <f>E341</f>
        <v>2036.27</v>
      </c>
      <c r="F340" s="134">
        <f t="shared" si="12"/>
        <v>89.921395451534565</v>
      </c>
      <c r="G340" s="136" t="s">
        <v>178</v>
      </c>
    </row>
    <row r="341" spans="1:7" s="32" customFormat="1" x14ac:dyDescent="0.3">
      <c r="A341" s="99" t="s">
        <v>43</v>
      </c>
      <c r="B341" s="112">
        <v>2264.5</v>
      </c>
      <c r="C341" s="112"/>
      <c r="D341" s="112"/>
      <c r="E341" s="112">
        <v>2036.27</v>
      </c>
      <c r="F341" s="134">
        <f t="shared" si="12"/>
        <v>89.921395451534565</v>
      </c>
      <c r="G341" s="136" t="s">
        <v>178</v>
      </c>
    </row>
    <row r="342" spans="1:7" s="116" customFormat="1" x14ac:dyDescent="0.3">
      <c r="A342" s="98" t="s">
        <v>45</v>
      </c>
      <c r="B342" s="111">
        <v>47686.23</v>
      </c>
      <c r="C342" s="111">
        <v>131824</v>
      </c>
      <c r="D342" s="111">
        <v>131824</v>
      </c>
      <c r="E342" s="111">
        <f>E343+E347+E349+E353</f>
        <v>53648.52</v>
      </c>
      <c r="F342" s="134">
        <f t="shared" si="12"/>
        <v>112.50316915386264</v>
      </c>
      <c r="G342" s="135">
        <f t="shared" si="13"/>
        <v>40.697080956426753</v>
      </c>
    </row>
    <row r="343" spans="1:7" s="32" customFormat="1" x14ac:dyDescent="0.3">
      <c r="A343" s="99" t="s">
        <v>46</v>
      </c>
      <c r="B343" s="112">
        <v>13423.7</v>
      </c>
      <c r="C343" s="112"/>
      <c r="D343" s="112"/>
      <c r="E343" s="112">
        <f>E344+E345+E346</f>
        <v>17711.099999999999</v>
      </c>
      <c r="F343" s="134">
        <f t="shared" si="12"/>
        <v>131.93903320247026</v>
      </c>
      <c r="G343" s="136" t="s">
        <v>178</v>
      </c>
    </row>
    <row r="344" spans="1:7" s="32" customFormat="1" x14ac:dyDescent="0.3">
      <c r="A344" s="99" t="s">
        <v>47</v>
      </c>
      <c r="B344" s="112">
        <v>180</v>
      </c>
      <c r="C344" s="112"/>
      <c r="D344" s="112"/>
      <c r="E344" s="112"/>
      <c r="F344" s="134">
        <f t="shared" si="12"/>
        <v>0</v>
      </c>
      <c r="G344" s="136" t="s">
        <v>178</v>
      </c>
    </row>
    <row r="345" spans="1:7" s="32" customFormat="1" x14ac:dyDescent="0.3">
      <c r="A345" s="99" t="s">
        <v>48</v>
      </c>
      <c r="B345" s="112">
        <v>443.7</v>
      </c>
      <c r="C345" s="112"/>
      <c r="D345" s="112"/>
      <c r="E345" s="112">
        <v>411.1</v>
      </c>
      <c r="F345" s="134">
        <f t="shared" si="12"/>
        <v>92.652693261212534</v>
      </c>
      <c r="G345" s="136" t="s">
        <v>178</v>
      </c>
    </row>
    <row r="346" spans="1:7" s="32" customFormat="1" x14ac:dyDescent="0.3">
      <c r="A346" s="99" t="s">
        <v>50</v>
      </c>
      <c r="B346" s="112">
        <v>12800</v>
      </c>
      <c r="C346" s="112"/>
      <c r="D346" s="112"/>
      <c r="E346" s="112">
        <v>17300</v>
      </c>
      <c r="F346" s="134">
        <f t="shared" si="12"/>
        <v>135.15625</v>
      </c>
      <c r="G346" s="136" t="s">
        <v>178</v>
      </c>
    </row>
    <row r="347" spans="1:7" s="32" customFormat="1" x14ac:dyDescent="0.3">
      <c r="A347" s="99" t="s">
        <v>51</v>
      </c>
      <c r="B347" s="112">
        <v>981.85</v>
      </c>
      <c r="C347" s="112"/>
      <c r="D347" s="112"/>
      <c r="E347" s="112">
        <f>E348</f>
        <v>1082.31</v>
      </c>
      <c r="F347" s="134">
        <f t="shared" si="12"/>
        <v>110.2317054539899</v>
      </c>
      <c r="G347" s="136" t="s">
        <v>178</v>
      </c>
    </row>
    <row r="348" spans="1:7" s="32" customFormat="1" x14ac:dyDescent="0.3">
      <c r="A348" s="99" t="s">
        <v>54</v>
      </c>
      <c r="B348" s="112">
        <v>981.85</v>
      </c>
      <c r="C348" s="112"/>
      <c r="D348" s="112"/>
      <c r="E348" s="112">
        <v>1082.31</v>
      </c>
      <c r="F348" s="134">
        <f t="shared" si="12"/>
        <v>110.2317054539899</v>
      </c>
      <c r="G348" s="136" t="s">
        <v>178</v>
      </c>
    </row>
    <row r="349" spans="1:7" s="32" customFormat="1" x14ac:dyDescent="0.3">
      <c r="A349" s="99" t="s">
        <v>57</v>
      </c>
      <c r="B349" s="112">
        <v>32392.080000000002</v>
      </c>
      <c r="C349" s="112"/>
      <c r="D349" s="112"/>
      <c r="E349" s="112">
        <f>E350+E351+E352</f>
        <v>34451.18</v>
      </c>
      <c r="F349" s="134">
        <f t="shared" si="12"/>
        <v>106.35680079821981</v>
      </c>
      <c r="G349" s="136" t="s">
        <v>178</v>
      </c>
    </row>
    <row r="350" spans="1:7" s="32" customFormat="1" x14ac:dyDescent="0.3">
      <c r="A350" s="99" t="s">
        <v>63</v>
      </c>
      <c r="B350" s="112">
        <v>16530</v>
      </c>
      <c r="C350" s="112"/>
      <c r="D350" s="112"/>
      <c r="E350" s="112">
        <v>17100</v>
      </c>
      <c r="F350" s="134">
        <f t="shared" si="12"/>
        <v>103.44827586206897</v>
      </c>
      <c r="G350" s="136" t="s">
        <v>178</v>
      </c>
    </row>
    <row r="351" spans="1:7" s="32" customFormat="1" x14ac:dyDescent="0.3">
      <c r="A351" s="99" t="s">
        <v>64</v>
      </c>
      <c r="B351" s="112">
        <v>1113</v>
      </c>
      <c r="C351" s="112"/>
      <c r="D351" s="112"/>
      <c r="E351" s="112">
        <v>2239.58</v>
      </c>
      <c r="F351" s="134">
        <f t="shared" si="12"/>
        <v>201.22012578616352</v>
      </c>
      <c r="G351" s="136" t="s">
        <v>178</v>
      </c>
    </row>
    <row r="352" spans="1:7" s="32" customFormat="1" x14ac:dyDescent="0.3">
      <c r="A352" s="99" t="s">
        <v>65</v>
      </c>
      <c r="B352" s="112">
        <v>14749.08</v>
      </c>
      <c r="C352" s="112"/>
      <c r="D352" s="112"/>
      <c r="E352" s="112">
        <v>15111.6</v>
      </c>
      <c r="F352" s="134">
        <f t="shared" si="12"/>
        <v>102.45791601916865</v>
      </c>
      <c r="G352" s="136" t="s">
        <v>178</v>
      </c>
    </row>
    <row r="353" spans="1:7" s="32" customFormat="1" ht="28.8" x14ac:dyDescent="0.3">
      <c r="A353" s="99" t="s">
        <v>67</v>
      </c>
      <c r="B353" s="112">
        <v>888.6</v>
      </c>
      <c r="C353" s="112"/>
      <c r="D353" s="112"/>
      <c r="E353" s="112">
        <f>E354</f>
        <v>403.93</v>
      </c>
      <c r="F353" s="134">
        <f t="shared" si="12"/>
        <v>45.456898492009898</v>
      </c>
      <c r="G353" s="136" t="s">
        <v>178</v>
      </c>
    </row>
    <row r="354" spans="1:7" s="32" customFormat="1" ht="28.8" x14ac:dyDescent="0.3">
      <c r="A354" s="99" t="s">
        <v>68</v>
      </c>
      <c r="B354" s="112">
        <v>888.6</v>
      </c>
      <c r="C354" s="112"/>
      <c r="D354" s="112"/>
      <c r="E354" s="112">
        <v>403.93</v>
      </c>
      <c r="F354" s="134">
        <f t="shared" si="12"/>
        <v>45.456898492009898</v>
      </c>
      <c r="G354" s="136" t="s">
        <v>178</v>
      </c>
    </row>
    <row r="355" spans="1:7" s="131" customFormat="1" x14ac:dyDescent="0.3">
      <c r="A355" s="129" t="s">
        <v>214</v>
      </c>
      <c r="B355" s="130"/>
      <c r="C355" s="130"/>
      <c r="D355" s="130"/>
      <c r="E355" s="130">
        <f>E356</f>
        <v>93278.920000000013</v>
      </c>
      <c r="F355" s="136" t="s">
        <v>178</v>
      </c>
      <c r="G355" s="136" t="s">
        <v>178</v>
      </c>
    </row>
    <row r="356" spans="1:7" s="116" customFormat="1" x14ac:dyDescent="0.3">
      <c r="A356" s="98" t="s">
        <v>35</v>
      </c>
      <c r="B356" s="111"/>
      <c r="C356" s="111">
        <v>385732</v>
      </c>
      <c r="D356" s="111">
        <v>385732</v>
      </c>
      <c r="E356" s="111">
        <f>E357+E365</f>
        <v>93278.920000000013</v>
      </c>
      <c r="F356" s="136" t="s">
        <v>178</v>
      </c>
      <c r="G356" s="135">
        <f t="shared" si="13"/>
        <v>24.182313108583166</v>
      </c>
    </row>
    <row r="357" spans="1:7" s="116" customFormat="1" x14ac:dyDescent="0.3">
      <c r="A357" s="98" t="s">
        <v>36</v>
      </c>
      <c r="B357" s="111"/>
      <c r="C357" s="111">
        <v>309242</v>
      </c>
      <c r="D357" s="111">
        <v>309242</v>
      </c>
      <c r="E357" s="111">
        <f>E358+E361+E363</f>
        <v>81980.260000000009</v>
      </c>
      <c r="F357" s="136" t="s">
        <v>178</v>
      </c>
      <c r="G357" s="135">
        <f t="shared" si="13"/>
        <v>26.510066549821826</v>
      </c>
    </row>
    <row r="358" spans="1:7" s="32" customFormat="1" x14ac:dyDescent="0.3">
      <c r="A358" s="99" t="s">
        <v>37</v>
      </c>
      <c r="B358" s="112"/>
      <c r="C358" s="112"/>
      <c r="D358" s="112"/>
      <c r="E358" s="112">
        <f>E359+E360</f>
        <v>70794.77</v>
      </c>
      <c r="F358" s="136" t="s">
        <v>178</v>
      </c>
      <c r="G358" s="136" t="s">
        <v>178</v>
      </c>
    </row>
    <row r="359" spans="1:7" s="32" customFormat="1" x14ac:dyDescent="0.3">
      <c r="A359" s="99" t="s">
        <v>38</v>
      </c>
      <c r="B359" s="112"/>
      <c r="C359" s="112"/>
      <c r="D359" s="112"/>
      <c r="E359" s="112">
        <v>70794.77</v>
      </c>
      <c r="F359" s="136" t="s">
        <v>178</v>
      </c>
      <c r="G359" s="136" t="s">
        <v>178</v>
      </c>
    </row>
    <row r="360" spans="1:7" s="32" customFormat="1" x14ac:dyDescent="0.3">
      <c r="A360" s="99" t="s">
        <v>39</v>
      </c>
      <c r="B360" s="112"/>
      <c r="C360" s="112"/>
      <c r="D360" s="112"/>
      <c r="E360" s="112"/>
      <c r="F360" s="136" t="s">
        <v>178</v>
      </c>
      <c r="G360" s="136" t="s">
        <v>178</v>
      </c>
    </row>
    <row r="361" spans="1:7" s="32" customFormat="1" x14ac:dyDescent="0.3">
      <c r="A361" s="99" t="s">
        <v>40</v>
      </c>
      <c r="B361" s="112"/>
      <c r="C361" s="112"/>
      <c r="D361" s="112"/>
      <c r="E361" s="112">
        <f>E362</f>
        <v>0</v>
      </c>
      <c r="F361" s="136" t="s">
        <v>178</v>
      </c>
      <c r="G361" s="136" t="s">
        <v>178</v>
      </c>
    </row>
    <row r="362" spans="1:7" s="32" customFormat="1" x14ac:dyDescent="0.3">
      <c r="A362" s="99" t="s">
        <v>41</v>
      </c>
      <c r="B362" s="112"/>
      <c r="C362" s="112"/>
      <c r="D362" s="112"/>
      <c r="E362" s="112"/>
      <c r="F362" s="136" t="s">
        <v>178</v>
      </c>
      <c r="G362" s="136" t="s">
        <v>178</v>
      </c>
    </row>
    <row r="363" spans="1:7" s="32" customFormat="1" x14ac:dyDescent="0.3">
      <c r="A363" s="99" t="s">
        <v>42</v>
      </c>
      <c r="B363" s="112"/>
      <c r="C363" s="112"/>
      <c r="D363" s="112"/>
      <c r="E363" s="112">
        <f>E364</f>
        <v>11185.49</v>
      </c>
      <c r="F363" s="136" t="s">
        <v>178</v>
      </c>
      <c r="G363" s="136" t="s">
        <v>178</v>
      </c>
    </row>
    <row r="364" spans="1:7" s="97" customFormat="1" x14ac:dyDescent="0.3">
      <c r="A364" s="69" t="s">
        <v>43</v>
      </c>
      <c r="B364" s="104"/>
      <c r="C364" s="104"/>
      <c r="D364" s="104"/>
      <c r="E364" s="104">
        <v>11185.49</v>
      </c>
      <c r="F364" s="136" t="s">
        <v>178</v>
      </c>
      <c r="G364" s="136" t="s">
        <v>178</v>
      </c>
    </row>
    <row r="365" spans="1:7" x14ac:dyDescent="0.3">
      <c r="A365" s="67" t="s">
        <v>45</v>
      </c>
      <c r="B365" s="103"/>
      <c r="C365" s="103">
        <v>76490</v>
      </c>
      <c r="D365" s="103">
        <v>76490</v>
      </c>
      <c r="E365" s="103">
        <f>E366+E369+E371</f>
        <v>11298.66</v>
      </c>
      <c r="F365" s="136" t="s">
        <v>178</v>
      </c>
      <c r="G365" s="135">
        <f t="shared" si="13"/>
        <v>14.771421100797491</v>
      </c>
    </row>
    <row r="366" spans="1:7" s="97" customFormat="1" x14ac:dyDescent="0.3">
      <c r="A366" s="69" t="s">
        <v>46</v>
      </c>
      <c r="B366" s="104"/>
      <c r="C366" s="104"/>
      <c r="D366" s="104"/>
      <c r="E366" s="104"/>
      <c r="F366" s="136" t="s">
        <v>178</v>
      </c>
      <c r="G366" s="136" t="s">
        <v>178</v>
      </c>
    </row>
    <row r="367" spans="1:7" s="97" customFormat="1" x14ac:dyDescent="0.3">
      <c r="A367" s="69" t="s">
        <v>47</v>
      </c>
      <c r="B367" s="104"/>
      <c r="C367" s="104"/>
      <c r="D367" s="104"/>
      <c r="E367" s="104"/>
      <c r="F367" s="136" t="s">
        <v>178</v>
      </c>
      <c r="G367" s="136" t="s">
        <v>178</v>
      </c>
    </row>
    <row r="368" spans="1:7" s="97" customFormat="1" x14ac:dyDescent="0.3">
      <c r="A368" s="69" t="s">
        <v>48</v>
      </c>
      <c r="B368" s="104"/>
      <c r="C368" s="104"/>
      <c r="D368" s="104"/>
      <c r="E368" s="104"/>
      <c r="F368" s="136" t="s">
        <v>178</v>
      </c>
      <c r="G368" s="136" t="s">
        <v>178</v>
      </c>
    </row>
    <row r="369" spans="1:7" s="97" customFormat="1" x14ac:dyDescent="0.3">
      <c r="A369" s="69" t="s">
        <v>51</v>
      </c>
      <c r="B369" s="104"/>
      <c r="C369" s="104"/>
      <c r="D369" s="104"/>
      <c r="E369" s="104"/>
      <c r="F369" s="136" t="s">
        <v>178</v>
      </c>
      <c r="G369" s="136" t="s">
        <v>178</v>
      </c>
    </row>
    <row r="370" spans="1:7" s="97" customFormat="1" x14ac:dyDescent="0.3">
      <c r="A370" s="69" t="s">
        <v>54</v>
      </c>
      <c r="B370" s="104"/>
      <c r="C370" s="104"/>
      <c r="D370" s="104"/>
      <c r="E370" s="104"/>
      <c r="F370" s="136" t="s">
        <v>178</v>
      </c>
      <c r="G370" s="136" t="s">
        <v>178</v>
      </c>
    </row>
    <row r="371" spans="1:7" s="97" customFormat="1" ht="28.8" x14ac:dyDescent="0.3">
      <c r="A371" s="69" t="s">
        <v>67</v>
      </c>
      <c r="B371" s="104"/>
      <c r="C371" s="104"/>
      <c r="D371" s="104"/>
      <c r="E371" s="104">
        <f>E372</f>
        <v>11298.66</v>
      </c>
      <c r="F371" s="136" t="s">
        <v>178</v>
      </c>
      <c r="G371" s="136" t="s">
        <v>178</v>
      </c>
    </row>
    <row r="372" spans="1:7" s="97" customFormat="1" ht="28.8" x14ac:dyDescent="0.3">
      <c r="A372" s="69" t="s">
        <v>68</v>
      </c>
      <c r="B372" s="104"/>
      <c r="C372" s="104"/>
      <c r="D372" s="104"/>
      <c r="E372" s="104">
        <v>11298.66</v>
      </c>
      <c r="F372" s="136" t="s">
        <v>178</v>
      </c>
      <c r="G372" s="136" t="s">
        <v>178</v>
      </c>
    </row>
    <row r="373" spans="1:7" s="128" customFormat="1" x14ac:dyDescent="0.3">
      <c r="A373" s="126" t="s">
        <v>147</v>
      </c>
      <c r="B373" s="127">
        <v>71128.479999999996</v>
      </c>
      <c r="C373" s="127"/>
      <c r="D373" s="127"/>
      <c r="E373" s="127"/>
      <c r="F373" s="134">
        <f t="shared" si="12"/>
        <v>0</v>
      </c>
      <c r="G373" s="136" t="s">
        <v>178</v>
      </c>
    </row>
    <row r="374" spans="1:7" x14ac:dyDescent="0.3">
      <c r="A374" s="67" t="s">
        <v>35</v>
      </c>
      <c r="B374" s="103">
        <v>71128.479999999996</v>
      </c>
      <c r="C374" s="103"/>
      <c r="D374" s="103"/>
      <c r="E374" s="103"/>
      <c r="F374" s="134">
        <f t="shared" si="12"/>
        <v>0</v>
      </c>
      <c r="G374" s="136" t="s">
        <v>178</v>
      </c>
    </row>
    <row r="375" spans="1:7" x14ac:dyDescent="0.3">
      <c r="A375" s="67" t="s">
        <v>36</v>
      </c>
      <c r="B375" s="103">
        <v>52814.61</v>
      </c>
      <c r="C375" s="103"/>
      <c r="D375" s="103"/>
      <c r="E375" s="103"/>
      <c r="F375" s="134">
        <f t="shared" si="12"/>
        <v>0</v>
      </c>
      <c r="G375" s="136" t="s">
        <v>178</v>
      </c>
    </row>
    <row r="376" spans="1:7" s="97" customFormat="1" x14ac:dyDescent="0.3">
      <c r="A376" s="69" t="s">
        <v>37</v>
      </c>
      <c r="B376" s="104">
        <v>46027.74</v>
      </c>
      <c r="C376" s="104"/>
      <c r="D376" s="104"/>
      <c r="E376" s="104"/>
      <c r="F376" s="134">
        <f t="shared" si="12"/>
        <v>0</v>
      </c>
      <c r="G376" s="136" t="s">
        <v>178</v>
      </c>
    </row>
    <row r="377" spans="1:7" s="97" customFormat="1" x14ac:dyDescent="0.3">
      <c r="A377" s="69" t="s">
        <v>38</v>
      </c>
      <c r="B377" s="104">
        <v>46027.74</v>
      </c>
      <c r="C377" s="104"/>
      <c r="D377" s="104"/>
      <c r="E377" s="104"/>
      <c r="F377" s="134">
        <f t="shared" si="12"/>
        <v>0</v>
      </c>
      <c r="G377" s="136" t="s">
        <v>178</v>
      </c>
    </row>
    <row r="378" spans="1:7" s="97" customFormat="1" x14ac:dyDescent="0.3">
      <c r="A378" s="69" t="s">
        <v>40</v>
      </c>
      <c r="B378" s="104">
        <v>300</v>
      </c>
      <c r="C378" s="104"/>
      <c r="D378" s="104"/>
      <c r="E378" s="104"/>
      <c r="F378" s="134">
        <f t="shared" si="12"/>
        <v>0</v>
      </c>
      <c r="G378" s="136" t="s">
        <v>178</v>
      </c>
    </row>
    <row r="379" spans="1:7" s="97" customFormat="1" x14ac:dyDescent="0.3">
      <c r="A379" s="69" t="s">
        <v>41</v>
      </c>
      <c r="B379" s="104">
        <v>300</v>
      </c>
      <c r="C379" s="104"/>
      <c r="D379" s="104"/>
      <c r="E379" s="104"/>
      <c r="F379" s="134">
        <f t="shared" si="12"/>
        <v>0</v>
      </c>
      <c r="G379" s="136" t="s">
        <v>178</v>
      </c>
    </row>
    <row r="380" spans="1:7" s="97" customFormat="1" x14ac:dyDescent="0.3">
      <c r="A380" s="69" t="s">
        <v>42</v>
      </c>
      <c r="B380" s="104">
        <v>6486.87</v>
      </c>
      <c r="C380" s="104"/>
      <c r="D380" s="104"/>
      <c r="E380" s="104"/>
      <c r="F380" s="134">
        <f t="shared" si="12"/>
        <v>0</v>
      </c>
      <c r="G380" s="136" t="s">
        <v>178</v>
      </c>
    </row>
    <row r="381" spans="1:7" s="97" customFormat="1" x14ac:dyDescent="0.3">
      <c r="A381" s="69" t="s">
        <v>43</v>
      </c>
      <c r="B381" s="104">
        <v>6486.87</v>
      </c>
      <c r="C381" s="104"/>
      <c r="D381" s="104"/>
      <c r="E381" s="104"/>
      <c r="F381" s="134">
        <f t="shared" si="12"/>
        <v>0</v>
      </c>
      <c r="G381" s="136" t="s">
        <v>178</v>
      </c>
    </row>
    <row r="382" spans="1:7" x14ac:dyDescent="0.3">
      <c r="A382" s="67" t="s">
        <v>45</v>
      </c>
      <c r="B382" s="103">
        <v>18313.87</v>
      </c>
      <c r="C382" s="103"/>
      <c r="D382" s="103"/>
      <c r="E382" s="103"/>
      <c r="F382" s="134">
        <f t="shared" si="12"/>
        <v>0</v>
      </c>
      <c r="G382" s="136" t="s">
        <v>178</v>
      </c>
    </row>
    <row r="383" spans="1:7" s="97" customFormat="1" x14ac:dyDescent="0.3">
      <c r="A383" s="69" t="s">
        <v>57</v>
      </c>
      <c r="B383" s="104">
        <v>7137</v>
      </c>
      <c r="C383" s="104"/>
      <c r="D383" s="104"/>
      <c r="E383" s="104"/>
      <c r="F383" s="134">
        <f t="shared" si="12"/>
        <v>0</v>
      </c>
      <c r="G383" s="136" t="s">
        <v>178</v>
      </c>
    </row>
    <row r="384" spans="1:7" s="97" customFormat="1" x14ac:dyDescent="0.3">
      <c r="A384" s="69" t="s">
        <v>64</v>
      </c>
      <c r="B384" s="104">
        <v>7137</v>
      </c>
      <c r="C384" s="104"/>
      <c r="D384" s="104"/>
      <c r="E384" s="104"/>
      <c r="F384" s="134">
        <f t="shared" si="12"/>
        <v>0</v>
      </c>
      <c r="G384" s="136" t="s">
        <v>178</v>
      </c>
    </row>
    <row r="385" spans="1:7" s="97" customFormat="1" ht="28.8" x14ac:dyDescent="0.3">
      <c r="A385" s="69" t="s">
        <v>67</v>
      </c>
      <c r="B385" s="104">
        <v>11176.87</v>
      </c>
      <c r="C385" s="104"/>
      <c r="D385" s="104"/>
      <c r="E385" s="104"/>
      <c r="F385" s="134">
        <f t="shared" si="12"/>
        <v>0</v>
      </c>
      <c r="G385" s="136" t="s">
        <v>178</v>
      </c>
    </row>
    <row r="386" spans="1:7" s="97" customFormat="1" ht="28.8" x14ac:dyDescent="0.3">
      <c r="A386" s="69" t="s">
        <v>68</v>
      </c>
      <c r="B386" s="104">
        <v>11176.87</v>
      </c>
      <c r="C386" s="104"/>
      <c r="D386" s="104"/>
      <c r="E386" s="104"/>
      <c r="F386" s="134">
        <f t="shared" si="12"/>
        <v>0</v>
      </c>
      <c r="G386" s="136" t="s">
        <v>178</v>
      </c>
    </row>
    <row r="387" spans="1:7" s="106" customFormat="1" x14ac:dyDescent="0.3">
      <c r="A387" s="86" t="s">
        <v>162</v>
      </c>
      <c r="B387" s="110">
        <v>208207.33</v>
      </c>
      <c r="C387" s="110">
        <v>1604500</v>
      </c>
      <c r="D387" s="110">
        <v>1604500</v>
      </c>
      <c r="E387" s="110">
        <f>E388+E398+E403+E421+E430</f>
        <v>990359.3</v>
      </c>
      <c r="F387" s="124">
        <f t="shared" si="12"/>
        <v>475.66015086980855</v>
      </c>
      <c r="G387" s="124">
        <f t="shared" si="13"/>
        <v>61.723857899657219</v>
      </c>
    </row>
    <row r="388" spans="1:7" s="128" customFormat="1" x14ac:dyDescent="0.3">
      <c r="A388" s="126" t="s">
        <v>144</v>
      </c>
      <c r="B388" s="127"/>
      <c r="C388" s="127"/>
      <c r="D388" s="127"/>
      <c r="E388" s="127">
        <f>E389</f>
        <v>237000</v>
      </c>
      <c r="F388" s="136" t="s">
        <v>178</v>
      </c>
      <c r="G388" s="136" t="s">
        <v>178</v>
      </c>
    </row>
    <row r="389" spans="1:7" x14ac:dyDescent="0.3">
      <c r="A389" s="67" t="s">
        <v>87</v>
      </c>
      <c r="B389" s="103"/>
      <c r="C389" s="103">
        <v>500000</v>
      </c>
      <c r="D389" s="103">
        <v>500000</v>
      </c>
      <c r="E389" s="103">
        <f>E390</f>
        <v>237000</v>
      </c>
      <c r="F389" s="136" t="s">
        <v>178</v>
      </c>
      <c r="G389" s="135">
        <f t="shared" si="13"/>
        <v>47.4</v>
      </c>
    </row>
    <row r="390" spans="1:7" x14ac:dyDescent="0.3">
      <c r="A390" s="67" t="s">
        <v>91</v>
      </c>
      <c r="B390" s="103"/>
      <c r="C390" s="103">
        <v>430000</v>
      </c>
      <c r="D390" s="103">
        <v>430000</v>
      </c>
      <c r="E390" s="103">
        <f>E391</f>
        <v>237000</v>
      </c>
      <c r="F390" s="136" t="s">
        <v>178</v>
      </c>
      <c r="G390" s="135">
        <f t="shared" si="13"/>
        <v>55.116279069767437</v>
      </c>
    </row>
    <row r="391" spans="1:7" s="97" customFormat="1" x14ac:dyDescent="0.3">
      <c r="A391" s="69" t="s">
        <v>212</v>
      </c>
      <c r="B391" s="104"/>
      <c r="C391" s="104"/>
      <c r="D391" s="104"/>
      <c r="E391" s="104">
        <f>E392</f>
        <v>237000</v>
      </c>
      <c r="F391" s="136" t="s">
        <v>178</v>
      </c>
      <c r="G391" s="136" t="s">
        <v>178</v>
      </c>
    </row>
    <row r="392" spans="1:7" s="97" customFormat="1" x14ac:dyDescent="0.3">
      <c r="A392" s="69" t="s">
        <v>213</v>
      </c>
      <c r="B392" s="104"/>
      <c r="C392" s="104"/>
      <c r="D392" s="104"/>
      <c r="E392" s="104">
        <v>237000</v>
      </c>
      <c r="F392" s="136" t="s">
        <v>178</v>
      </c>
      <c r="G392" s="136" t="s">
        <v>178</v>
      </c>
    </row>
    <row r="393" spans="1:7" s="97" customFormat="1" x14ac:dyDescent="0.3">
      <c r="A393" s="69" t="s">
        <v>92</v>
      </c>
      <c r="B393" s="104"/>
      <c r="C393" s="104"/>
      <c r="D393" s="104"/>
      <c r="E393" s="104"/>
      <c r="F393" s="136" t="s">
        <v>178</v>
      </c>
      <c r="G393" s="136" t="s">
        <v>178</v>
      </c>
    </row>
    <row r="394" spans="1:7" s="97" customFormat="1" x14ac:dyDescent="0.3">
      <c r="A394" s="69" t="s">
        <v>96</v>
      </c>
      <c r="B394" s="104"/>
      <c r="C394" s="104"/>
      <c r="D394" s="104"/>
      <c r="E394" s="104"/>
      <c r="F394" s="136" t="s">
        <v>178</v>
      </c>
      <c r="G394" s="136" t="s">
        <v>178</v>
      </c>
    </row>
    <row r="395" spans="1:7" x14ac:dyDescent="0.3">
      <c r="A395" s="67" t="s">
        <v>102</v>
      </c>
      <c r="B395" s="103"/>
      <c r="C395" s="103">
        <v>70000</v>
      </c>
      <c r="D395" s="103">
        <v>70000</v>
      </c>
      <c r="E395" s="103"/>
      <c r="F395" s="136" t="s">
        <v>178</v>
      </c>
      <c r="G395" s="135">
        <f t="shared" ref="G391:G454" si="14">E395/D395*100</f>
        <v>0</v>
      </c>
    </row>
    <row r="396" spans="1:7" s="97" customFormat="1" x14ac:dyDescent="0.3">
      <c r="A396" s="69" t="s">
        <v>103</v>
      </c>
      <c r="B396" s="104"/>
      <c r="C396" s="104"/>
      <c r="D396" s="104"/>
      <c r="E396" s="104"/>
      <c r="F396" s="136" t="s">
        <v>178</v>
      </c>
      <c r="G396" s="136" t="s">
        <v>178</v>
      </c>
    </row>
    <row r="397" spans="1:7" s="97" customFormat="1" x14ac:dyDescent="0.3">
      <c r="A397" s="69" t="s">
        <v>104</v>
      </c>
      <c r="B397" s="104"/>
      <c r="C397" s="104"/>
      <c r="D397" s="104"/>
      <c r="E397" s="104"/>
      <c r="F397" s="136" t="s">
        <v>178</v>
      </c>
      <c r="G397" s="136" t="s">
        <v>178</v>
      </c>
    </row>
    <row r="398" spans="1:7" s="128" customFormat="1" x14ac:dyDescent="0.3">
      <c r="A398" s="126" t="s">
        <v>151</v>
      </c>
      <c r="B398" s="127"/>
      <c r="C398" s="127"/>
      <c r="D398" s="127"/>
      <c r="E398" s="127">
        <f>E399</f>
        <v>588808.76</v>
      </c>
      <c r="F398" s="136" t="s">
        <v>178</v>
      </c>
      <c r="G398" s="136" t="s">
        <v>178</v>
      </c>
    </row>
    <row r="399" spans="1:7" x14ac:dyDescent="0.3">
      <c r="A399" s="67" t="s">
        <v>87</v>
      </c>
      <c r="B399" s="103"/>
      <c r="C399" s="103"/>
      <c r="D399" s="103"/>
      <c r="E399" s="103">
        <f>E400</f>
        <v>588808.76</v>
      </c>
      <c r="F399" s="136" t="s">
        <v>178</v>
      </c>
      <c r="G399" s="136" t="s">
        <v>178</v>
      </c>
    </row>
    <row r="400" spans="1:7" x14ac:dyDescent="0.3">
      <c r="A400" s="67" t="s">
        <v>91</v>
      </c>
      <c r="B400" s="103"/>
      <c r="C400" s="103"/>
      <c r="D400" s="103"/>
      <c r="E400" s="103">
        <f>E401</f>
        <v>588808.76</v>
      </c>
      <c r="F400" s="136" t="s">
        <v>178</v>
      </c>
      <c r="G400" s="136" t="s">
        <v>178</v>
      </c>
    </row>
    <row r="401" spans="1:7" s="97" customFormat="1" x14ac:dyDescent="0.3">
      <c r="A401" s="69" t="s">
        <v>92</v>
      </c>
      <c r="B401" s="104"/>
      <c r="C401" s="104"/>
      <c r="D401" s="104"/>
      <c r="E401" s="104">
        <f>E402</f>
        <v>588808.76</v>
      </c>
      <c r="F401" s="136" t="s">
        <v>178</v>
      </c>
      <c r="G401" s="136" t="s">
        <v>178</v>
      </c>
    </row>
    <row r="402" spans="1:7" s="97" customFormat="1" x14ac:dyDescent="0.3">
      <c r="A402" s="69" t="s">
        <v>96</v>
      </c>
      <c r="B402" s="104"/>
      <c r="C402" s="104"/>
      <c r="D402" s="104"/>
      <c r="E402" s="104">
        <v>588808.76</v>
      </c>
      <c r="F402" s="136" t="s">
        <v>178</v>
      </c>
      <c r="G402" s="136" t="s">
        <v>178</v>
      </c>
    </row>
    <row r="403" spans="1:7" s="128" customFormat="1" x14ac:dyDescent="0.3">
      <c r="A403" s="126" t="s">
        <v>145</v>
      </c>
      <c r="B403" s="127">
        <v>201707.33</v>
      </c>
      <c r="C403" s="127"/>
      <c r="D403" s="127"/>
      <c r="E403" s="127">
        <f>E404+E408</f>
        <v>164550.53999999998</v>
      </c>
      <c r="F403" s="134">
        <f t="shared" ref="F391:F454" si="15">E403/B403*100</f>
        <v>81.578859826264122</v>
      </c>
      <c r="G403" s="136" t="s">
        <v>178</v>
      </c>
    </row>
    <row r="404" spans="1:7" x14ac:dyDescent="0.3">
      <c r="A404" s="67" t="s">
        <v>35</v>
      </c>
      <c r="B404" s="103">
        <v>169933.47</v>
      </c>
      <c r="C404" s="103"/>
      <c r="D404" s="103"/>
      <c r="E404" s="103">
        <f>E405</f>
        <v>0</v>
      </c>
      <c r="F404" s="134">
        <f t="shared" si="15"/>
        <v>0</v>
      </c>
      <c r="G404" s="136" t="s">
        <v>178</v>
      </c>
    </row>
    <row r="405" spans="1:7" x14ac:dyDescent="0.3">
      <c r="A405" s="67" t="s">
        <v>45</v>
      </c>
      <c r="B405" s="103">
        <v>169933.47</v>
      </c>
      <c r="C405" s="103"/>
      <c r="D405" s="103"/>
      <c r="E405" s="103">
        <f>E406</f>
        <v>0</v>
      </c>
      <c r="F405" s="134">
        <f t="shared" si="15"/>
        <v>0</v>
      </c>
      <c r="G405" s="136" t="s">
        <v>178</v>
      </c>
    </row>
    <row r="406" spans="1:7" s="97" customFormat="1" x14ac:dyDescent="0.3">
      <c r="A406" s="69" t="s">
        <v>57</v>
      </c>
      <c r="B406" s="104">
        <v>169933.47</v>
      </c>
      <c r="C406" s="104"/>
      <c r="D406" s="104"/>
      <c r="E406" s="104">
        <f>E407</f>
        <v>0</v>
      </c>
      <c r="F406" s="134">
        <f t="shared" si="15"/>
        <v>0</v>
      </c>
      <c r="G406" s="136" t="s">
        <v>178</v>
      </c>
    </row>
    <row r="407" spans="1:7" s="97" customFormat="1" x14ac:dyDescent="0.3">
      <c r="A407" s="69" t="s">
        <v>59</v>
      </c>
      <c r="B407" s="104">
        <v>169933.47</v>
      </c>
      <c r="C407" s="104"/>
      <c r="D407" s="104"/>
      <c r="E407" s="104"/>
      <c r="F407" s="134">
        <f t="shared" si="15"/>
        <v>0</v>
      </c>
      <c r="G407" s="136" t="s">
        <v>178</v>
      </c>
    </row>
    <row r="408" spans="1:7" x14ac:dyDescent="0.3">
      <c r="A408" s="67" t="s">
        <v>87</v>
      </c>
      <c r="B408" s="103">
        <v>31773.86</v>
      </c>
      <c r="C408" s="103">
        <v>548500</v>
      </c>
      <c r="D408" s="103">
        <v>548500</v>
      </c>
      <c r="E408" s="103">
        <f>E409+E412</f>
        <v>164550.53999999998</v>
      </c>
      <c r="F408" s="134">
        <f t="shared" si="15"/>
        <v>517.88023236710933</v>
      </c>
      <c r="G408" s="135">
        <f t="shared" si="14"/>
        <v>30.000098450319047</v>
      </c>
    </row>
    <row r="409" spans="1:7" x14ac:dyDescent="0.3">
      <c r="A409" s="67" t="s">
        <v>88</v>
      </c>
      <c r="B409" s="103"/>
      <c r="C409" s="103">
        <v>165000</v>
      </c>
      <c r="D409" s="103">
        <v>165000</v>
      </c>
      <c r="E409" s="103">
        <f>E410</f>
        <v>1559.15</v>
      </c>
      <c r="F409" s="136" t="s">
        <v>178</v>
      </c>
      <c r="G409" s="135">
        <f t="shared" si="14"/>
        <v>0.94493939393939397</v>
      </c>
    </row>
    <row r="410" spans="1:7" s="97" customFormat="1" x14ac:dyDescent="0.3">
      <c r="A410" s="69" t="s">
        <v>89</v>
      </c>
      <c r="B410" s="104"/>
      <c r="C410" s="104"/>
      <c r="D410" s="104"/>
      <c r="E410" s="104">
        <f>E411</f>
        <v>1559.15</v>
      </c>
      <c r="F410" s="136" t="s">
        <v>178</v>
      </c>
      <c r="G410" s="136" t="s">
        <v>178</v>
      </c>
    </row>
    <row r="411" spans="1:7" s="97" customFormat="1" x14ac:dyDescent="0.3">
      <c r="A411" s="69" t="s">
        <v>90</v>
      </c>
      <c r="B411" s="104"/>
      <c r="C411" s="104"/>
      <c r="D411" s="104"/>
      <c r="E411" s="104">
        <v>1559.15</v>
      </c>
      <c r="F411" s="136" t="s">
        <v>178</v>
      </c>
      <c r="G411" s="136" t="s">
        <v>178</v>
      </c>
    </row>
    <row r="412" spans="1:7" x14ac:dyDescent="0.3">
      <c r="A412" s="67" t="s">
        <v>91</v>
      </c>
      <c r="B412" s="103">
        <v>31773.86</v>
      </c>
      <c r="C412" s="103">
        <v>383500</v>
      </c>
      <c r="D412" s="103">
        <v>383500</v>
      </c>
      <c r="E412" s="103">
        <f>E413+E419</f>
        <v>162991.38999999998</v>
      </c>
      <c r="F412" s="134">
        <f t="shared" si="15"/>
        <v>512.97321131269541</v>
      </c>
      <c r="G412" s="135">
        <f t="shared" si="14"/>
        <v>42.501014341590611</v>
      </c>
    </row>
    <row r="413" spans="1:7" s="97" customFormat="1" x14ac:dyDescent="0.3">
      <c r="A413" s="69" t="s">
        <v>92</v>
      </c>
      <c r="B413" s="104">
        <v>31773.86</v>
      </c>
      <c r="C413" s="104"/>
      <c r="D413" s="104"/>
      <c r="E413" s="104">
        <f>E414+E415+E416+E417+E418</f>
        <v>162991.38999999998</v>
      </c>
      <c r="F413" s="134">
        <f t="shared" si="15"/>
        <v>512.97321131269541</v>
      </c>
      <c r="G413" s="136" t="s">
        <v>178</v>
      </c>
    </row>
    <row r="414" spans="1:7" s="97" customFormat="1" x14ac:dyDescent="0.3">
      <c r="A414" s="69" t="s">
        <v>93</v>
      </c>
      <c r="B414" s="104">
        <v>8646.2000000000007</v>
      </c>
      <c r="C414" s="104"/>
      <c r="D414" s="104"/>
      <c r="E414" s="104">
        <v>134680.60999999999</v>
      </c>
      <c r="F414" s="134">
        <f t="shared" si="15"/>
        <v>1557.6855728528137</v>
      </c>
      <c r="G414" s="136" t="s">
        <v>178</v>
      </c>
    </row>
    <row r="415" spans="1:7" s="97" customFormat="1" x14ac:dyDescent="0.3">
      <c r="A415" s="69" t="s">
        <v>94</v>
      </c>
      <c r="B415" s="104"/>
      <c r="C415" s="104"/>
      <c r="D415" s="104"/>
      <c r="E415" s="104">
        <v>119.99</v>
      </c>
      <c r="F415" s="136" t="s">
        <v>178</v>
      </c>
      <c r="G415" s="136" t="s">
        <v>178</v>
      </c>
    </row>
    <row r="416" spans="1:7" s="97" customFormat="1" x14ac:dyDescent="0.3">
      <c r="A416" s="69" t="s">
        <v>95</v>
      </c>
      <c r="B416" s="104"/>
      <c r="C416" s="104"/>
      <c r="D416" s="104"/>
      <c r="E416" s="104">
        <v>2472.3000000000002</v>
      </c>
      <c r="F416" s="136" t="s">
        <v>178</v>
      </c>
      <c r="G416" s="136" t="s">
        <v>178</v>
      </c>
    </row>
    <row r="417" spans="1:7" s="97" customFormat="1" x14ac:dyDescent="0.3">
      <c r="A417" s="69" t="s">
        <v>96</v>
      </c>
      <c r="B417" s="104">
        <v>21990.400000000001</v>
      </c>
      <c r="C417" s="104"/>
      <c r="D417" s="104"/>
      <c r="E417" s="104">
        <v>23685.54</v>
      </c>
      <c r="F417" s="134">
        <f t="shared" si="15"/>
        <v>107.70854554714784</v>
      </c>
      <c r="G417" s="136" t="s">
        <v>178</v>
      </c>
    </row>
    <row r="418" spans="1:7" s="97" customFormat="1" x14ac:dyDescent="0.3">
      <c r="A418" s="69" t="s">
        <v>97</v>
      </c>
      <c r="B418" s="104">
        <v>1137.26</v>
      </c>
      <c r="C418" s="104"/>
      <c r="D418" s="104"/>
      <c r="E418" s="104">
        <v>2032.95</v>
      </c>
      <c r="F418" s="134">
        <f t="shared" si="15"/>
        <v>178.7585952200904</v>
      </c>
      <c r="G418" s="136" t="s">
        <v>178</v>
      </c>
    </row>
    <row r="419" spans="1:7" s="97" customFormat="1" x14ac:dyDescent="0.3">
      <c r="A419" s="69" t="s">
        <v>100</v>
      </c>
      <c r="B419" s="104"/>
      <c r="C419" s="104"/>
      <c r="D419" s="104"/>
      <c r="E419" s="104"/>
      <c r="F419" s="136" t="s">
        <v>178</v>
      </c>
      <c r="G419" s="136" t="s">
        <v>178</v>
      </c>
    </row>
    <row r="420" spans="1:7" s="97" customFormat="1" x14ac:dyDescent="0.3">
      <c r="A420" s="69" t="s">
        <v>101</v>
      </c>
      <c r="B420" s="104"/>
      <c r="C420" s="104"/>
      <c r="D420" s="104"/>
      <c r="E420" s="104"/>
      <c r="F420" s="136" t="s">
        <v>178</v>
      </c>
      <c r="G420" s="136" t="s">
        <v>178</v>
      </c>
    </row>
    <row r="421" spans="1:7" s="128" customFormat="1" ht="28.8" x14ac:dyDescent="0.3">
      <c r="A421" s="126" t="s">
        <v>163</v>
      </c>
      <c r="B421" s="127"/>
      <c r="C421" s="127"/>
      <c r="D421" s="127"/>
      <c r="E421" s="127"/>
      <c r="F421" s="136" t="s">
        <v>178</v>
      </c>
      <c r="G421" s="136" t="s">
        <v>178</v>
      </c>
    </row>
    <row r="422" spans="1:7" x14ac:dyDescent="0.3">
      <c r="A422" s="67" t="s">
        <v>35</v>
      </c>
      <c r="B422" s="103"/>
      <c r="C422" s="103">
        <v>296000</v>
      </c>
      <c r="D422" s="103">
        <v>296000</v>
      </c>
      <c r="E422" s="103"/>
      <c r="F422" s="136" t="s">
        <v>178</v>
      </c>
      <c r="G422" s="135">
        <f t="shared" si="14"/>
        <v>0</v>
      </c>
    </row>
    <row r="423" spans="1:7" x14ac:dyDescent="0.3">
      <c r="A423" s="67" t="s">
        <v>45</v>
      </c>
      <c r="B423" s="103"/>
      <c r="C423" s="103">
        <v>296000</v>
      </c>
      <c r="D423" s="103">
        <v>296000</v>
      </c>
      <c r="E423" s="103"/>
      <c r="F423" s="136" t="s">
        <v>178</v>
      </c>
      <c r="G423" s="135">
        <f t="shared" si="14"/>
        <v>0</v>
      </c>
    </row>
    <row r="424" spans="1:7" s="97" customFormat="1" x14ac:dyDescent="0.3">
      <c r="A424" s="69" t="s">
        <v>57</v>
      </c>
      <c r="B424" s="104"/>
      <c r="C424" s="104"/>
      <c r="D424" s="104"/>
      <c r="E424" s="104"/>
      <c r="F424" s="136" t="s">
        <v>178</v>
      </c>
      <c r="G424" s="136" t="s">
        <v>178</v>
      </c>
    </row>
    <row r="425" spans="1:7" s="97" customFormat="1" x14ac:dyDescent="0.3">
      <c r="A425" s="69" t="s">
        <v>59</v>
      </c>
      <c r="B425" s="104"/>
      <c r="C425" s="104"/>
      <c r="D425" s="104"/>
      <c r="E425" s="104"/>
      <c r="F425" s="136" t="s">
        <v>178</v>
      </c>
      <c r="G425" s="136" t="s">
        <v>178</v>
      </c>
    </row>
    <row r="426" spans="1:7" x14ac:dyDescent="0.3">
      <c r="A426" s="67" t="s">
        <v>87</v>
      </c>
      <c r="B426" s="103"/>
      <c r="C426" s="103">
        <v>210000</v>
      </c>
      <c r="D426" s="103">
        <v>210000</v>
      </c>
      <c r="E426" s="103"/>
      <c r="F426" s="136" t="s">
        <v>178</v>
      </c>
      <c r="G426" s="135">
        <f t="shared" si="14"/>
        <v>0</v>
      </c>
    </row>
    <row r="427" spans="1:7" x14ac:dyDescent="0.3">
      <c r="A427" s="67" t="s">
        <v>91</v>
      </c>
      <c r="B427" s="103"/>
      <c r="C427" s="103">
        <v>210000</v>
      </c>
      <c r="D427" s="103">
        <v>210000</v>
      </c>
      <c r="E427" s="103"/>
      <c r="F427" s="136" t="s">
        <v>178</v>
      </c>
      <c r="G427" s="135">
        <f t="shared" si="14"/>
        <v>0</v>
      </c>
    </row>
    <row r="428" spans="1:7" s="97" customFormat="1" x14ac:dyDescent="0.3">
      <c r="A428" s="69" t="s">
        <v>92</v>
      </c>
      <c r="B428" s="104"/>
      <c r="C428" s="104"/>
      <c r="D428" s="104"/>
      <c r="E428" s="104"/>
      <c r="F428" s="136" t="s">
        <v>178</v>
      </c>
      <c r="G428" s="136" t="s">
        <v>178</v>
      </c>
    </row>
    <row r="429" spans="1:7" s="97" customFormat="1" x14ac:dyDescent="0.3">
      <c r="A429" s="69" t="s">
        <v>96</v>
      </c>
      <c r="B429" s="104"/>
      <c r="C429" s="104"/>
      <c r="D429" s="104"/>
      <c r="E429" s="104"/>
      <c r="F429" s="136" t="s">
        <v>178</v>
      </c>
      <c r="G429" s="136" t="s">
        <v>178</v>
      </c>
    </row>
    <row r="430" spans="1:7" s="128" customFormat="1" x14ac:dyDescent="0.3">
      <c r="A430" s="126" t="s">
        <v>149</v>
      </c>
      <c r="B430" s="127">
        <v>6500</v>
      </c>
      <c r="C430" s="127"/>
      <c r="D430" s="127"/>
      <c r="E430" s="127"/>
      <c r="F430" s="134">
        <f t="shared" si="15"/>
        <v>0</v>
      </c>
      <c r="G430" s="136" t="s">
        <v>178</v>
      </c>
    </row>
    <row r="431" spans="1:7" x14ac:dyDescent="0.3">
      <c r="A431" s="67" t="s">
        <v>87</v>
      </c>
      <c r="B431" s="103">
        <v>6500</v>
      </c>
      <c r="C431" s="103">
        <v>50000</v>
      </c>
      <c r="D431" s="103">
        <v>50000</v>
      </c>
      <c r="E431" s="103"/>
      <c r="F431" s="134">
        <f t="shared" si="15"/>
        <v>0</v>
      </c>
      <c r="G431" s="135">
        <f t="shared" si="14"/>
        <v>0</v>
      </c>
    </row>
    <row r="432" spans="1:7" x14ac:dyDescent="0.3">
      <c r="A432" s="67" t="s">
        <v>91</v>
      </c>
      <c r="B432" s="103">
        <v>6500</v>
      </c>
      <c r="C432" s="103">
        <v>50000</v>
      </c>
      <c r="D432" s="103">
        <v>50000</v>
      </c>
      <c r="E432" s="103"/>
      <c r="F432" s="134">
        <f t="shared" si="15"/>
        <v>0</v>
      </c>
      <c r="G432" s="135">
        <f t="shared" si="14"/>
        <v>0</v>
      </c>
    </row>
    <row r="433" spans="1:7" s="97" customFormat="1" x14ac:dyDescent="0.3">
      <c r="A433" s="69" t="s">
        <v>92</v>
      </c>
      <c r="B433" s="104">
        <v>6500</v>
      </c>
      <c r="C433" s="104"/>
      <c r="D433" s="104"/>
      <c r="E433" s="104"/>
      <c r="F433" s="134">
        <f t="shared" si="15"/>
        <v>0</v>
      </c>
      <c r="G433" s="136" t="s">
        <v>178</v>
      </c>
    </row>
    <row r="434" spans="1:7" s="97" customFormat="1" x14ac:dyDescent="0.3">
      <c r="A434" s="69" t="s">
        <v>96</v>
      </c>
      <c r="B434" s="104">
        <v>6500</v>
      </c>
      <c r="C434" s="104"/>
      <c r="D434" s="104"/>
      <c r="E434" s="104"/>
      <c r="F434" s="134">
        <f t="shared" si="15"/>
        <v>0</v>
      </c>
      <c r="G434" s="136" t="s">
        <v>178</v>
      </c>
    </row>
    <row r="435" spans="1:7" s="106" customFormat="1" x14ac:dyDescent="0.3">
      <c r="A435" s="86" t="s">
        <v>164</v>
      </c>
      <c r="B435" s="110"/>
      <c r="C435" s="110">
        <v>64000</v>
      </c>
      <c r="D435" s="110">
        <v>64000</v>
      </c>
      <c r="E435" s="110">
        <f>E436</f>
        <v>62495.64</v>
      </c>
      <c r="F435" s="136" t="s">
        <v>178</v>
      </c>
      <c r="G435" s="124">
        <f t="shared" si="14"/>
        <v>97.649437500000005</v>
      </c>
    </row>
    <row r="436" spans="1:7" s="128" customFormat="1" ht="28.8" x14ac:dyDescent="0.3">
      <c r="A436" s="126" t="s">
        <v>163</v>
      </c>
      <c r="B436" s="127"/>
      <c r="C436" s="127"/>
      <c r="D436" s="127"/>
      <c r="E436" s="127">
        <f>E437</f>
        <v>62495.64</v>
      </c>
      <c r="F436" s="136" t="s">
        <v>178</v>
      </c>
      <c r="G436" s="136" t="s">
        <v>178</v>
      </c>
    </row>
    <row r="437" spans="1:7" x14ac:dyDescent="0.3">
      <c r="A437" s="67" t="s">
        <v>87</v>
      </c>
      <c r="B437" s="103"/>
      <c r="C437" s="103">
        <v>64000</v>
      </c>
      <c r="D437" s="103">
        <v>64000</v>
      </c>
      <c r="E437" s="103">
        <f>E438</f>
        <v>62495.64</v>
      </c>
      <c r="F437" s="136" t="s">
        <v>178</v>
      </c>
      <c r="G437" s="135">
        <f t="shared" si="14"/>
        <v>97.649437500000005</v>
      </c>
    </row>
    <row r="438" spans="1:7" x14ac:dyDescent="0.3">
      <c r="A438" s="67" t="s">
        <v>91</v>
      </c>
      <c r="B438" s="103"/>
      <c r="C438" s="103">
        <v>64000</v>
      </c>
      <c r="D438" s="103">
        <v>64000</v>
      </c>
      <c r="E438" s="103">
        <f>E439</f>
        <v>62495.64</v>
      </c>
      <c r="F438" s="136" t="s">
        <v>178</v>
      </c>
      <c r="G438" s="135">
        <f t="shared" si="14"/>
        <v>97.649437500000005</v>
      </c>
    </row>
    <row r="439" spans="1:7" s="97" customFormat="1" x14ac:dyDescent="0.3">
      <c r="A439" s="69" t="s">
        <v>98</v>
      </c>
      <c r="B439" s="104"/>
      <c r="C439" s="104"/>
      <c r="D439" s="104"/>
      <c r="E439" s="104">
        <f>E440</f>
        <v>62495.64</v>
      </c>
      <c r="F439" s="136" t="s">
        <v>178</v>
      </c>
      <c r="G439" s="136" t="s">
        <v>178</v>
      </c>
    </row>
    <row r="440" spans="1:7" s="97" customFormat="1" x14ac:dyDescent="0.3">
      <c r="A440" s="69" t="s">
        <v>99</v>
      </c>
      <c r="B440" s="104"/>
      <c r="C440" s="104"/>
      <c r="D440" s="104"/>
      <c r="E440" s="104">
        <v>62495.64</v>
      </c>
      <c r="F440" s="136" t="s">
        <v>178</v>
      </c>
      <c r="G440" s="136" t="s">
        <v>178</v>
      </c>
    </row>
    <row r="441" spans="1:7" s="106" customFormat="1" x14ac:dyDescent="0.3">
      <c r="A441" s="86" t="s">
        <v>165</v>
      </c>
      <c r="B441" s="110">
        <v>260053.66</v>
      </c>
      <c r="C441" s="110">
        <v>2347463.64</v>
      </c>
      <c r="D441" s="110">
        <v>2347463.64</v>
      </c>
      <c r="E441" s="110">
        <f>E442+E447</f>
        <v>750654.39</v>
      </c>
      <c r="F441" s="124">
        <f t="shared" si="15"/>
        <v>288.65365324987158</v>
      </c>
      <c r="G441" s="124">
        <f t="shared" si="14"/>
        <v>31.977253117326239</v>
      </c>
    </row>
    <row r="442" spans="1:7" s="128" customFormat="1" x14ac:dyDescent="0.3">
      <c r="A442" s="126" t="s">
        <v>144</v>
      </c>
      <c r="B442" s="127">
        <v>258974.79</v>
      </c>
      <c r="C442" s="127"/>
      <c r="D442" s="127"/>
      <c r="E442" s="127"/>
      <c r="F442" s="134">
        <f t="shared" si="15"/>
        <v>0</v>
      </c>
      <c r="G442" s="136" t="s">
        <v>178</v>
      </c>
    </row>
    <row r="443" spans="1:7" x14ac:dyDescent="0.3">
      <c r="A443" s="67" t="s">
        <v>87</v>
      </c>
      <c r="B443" s="103">
        <v>258974.79</v>
      </c>
      <c r="C443" s="103"/>
      <c r="D443" s="103"/>
      <c r="E443" s="103"/>
      <c r="F443" s="134">
        <f t="shared" si="15"/>
        <v>0</v>
      </c>
      <c r="G443" s="136" t="s">
        <v>178</v>
      </c>
    </row>
    <row r="444" spans="1:7" x14ac:dyDescent="0.3">
      <c r="A444" s="67" t="s">
        <v>102</v>
      </c>
      <c r="B444" s="103">
        <v>258974.79</v>
      </c>
      <c r="C444" s="103"/>
      <c r="D444" s="103"/>
      <c r="E444" s="103"/>
      <c r="F444" s="134">
        <f t="shared" si="15"/>
        <v>0</v>
      </c>
      <c r="G444" s="136" t="s">
        <v>178</v>
      </c>
    </row>
    <row r="445" spans="1:7" s="97" customFormat="1" x14ac:dyDescent="0.3">
      <c r="A445" s="69" t="s">
        <v>103</v>
      </c>
      <c r="B445" s="104">
        <v>258974.79</v>
      </c>
      <c r="C445" s="104"/>
      <c r="D445" s="104"/>
      <c r="E445" s="104"/>
      <c r="F445" s="134">
        <f t="shared" si="15"/>
        <v>0</v>
      </c>
      <c r="G445" s="136" t="s">
        <v>178</v>
      </c>
    </row>
    <row r="446" spans="1:7" s="97" customFormat="1" x14ac:dyDescent="0.3">
      <c r="A446" s="69" t="s">
        <v>104</v>
      </c>
      <c r="B446" s="104">
        <v>258974.79</v>
      </c>
      <c r="C446" s="104"/>
      <c r="D446" s="104"/>
      <c r="E446" s="104"/>
      <c r="F446" s="134">
        <f t="shared" si="15"/>
        <v>0</v>
      </c>
      <c r="G446" s="136" t="s">
        <v>178</v>
      </c>
    </row>
    <row r="447" spans="1:7" s="128" customFormat="1" ht="43.2" x14ac:dyDescent="0.3">
      <c r="A447" s="126" t="s">
        <v>152</v>
      </c>
      <c r="B447" s="127">
        <v>1078.8699999999999</v>
      </c>
      <c r="C447" s="127"/>
      <c r="D447" s="127"/>
      <c r="E447" s="127">
        <f>E448</f>
        <v>750654.39</v>
      </c>
      <c r="F447" s="134">
        <f t="shared" si="15"/>
        <v>69577.835142324853</v>
      </c>
      <c r="G447" s="136" t="s">
        <v>178</v>
      </c>
    </row>
    <row r="448" spans="1:7" x14ac:dyDescent="0.3">
      <c r="A448" s="67" t="s">
        <v>87</v>
      </c>
      <c r="B448" s="103">
        <v>1078.8699999999999</v>
      </c>
      <c r="C448" s="103">
        <v>2347463.64</v>
      </c>
      <c r="D448" s="103">
        <v>2347463.64</v>
      </c>
      <c r="E448" s="103">
        <f>E449</f>
        <v>750654.39</v>
      </c>
      <c r="F448" s="134">
        <f t="shared" si="15"/>
        <v>69577.835142324853</v>
      </c>
      <c r="G448" s="135">
        <f t="shared" si="14"/>
        <v>31.977253117326239</v>
      </c>
    </row>
    <row r="449" spans="1:7" x14ac:dyDescent="0.3">
      <c r="A449" s="67" t="s">
        <v>88</v>
      </c>
      <c r="B449" s="103"/>
      <c r="C449" s="103">
        <v>2347463.64</v>
      </c>
      <c r="D449" s="103">
        <v>2347463.64</v>
      </c>
      <c r="E449" s="103">
        <f>E450</f>
        <v>750654.39</v>
      </c>
      <c r="F449" s="136" t="s">
        <v>178</v>
      </c>
      <c r="G449" s="135">
        <f t="shared" si="14"/>
        <v>31.977253117326239</v>
      </c>
    </row>
    <row r="450" spans="1:7" s="97" customFormat="1" x14ac:dyDescent="0.3">
      <c r="A450" s="69" t="s">
        <v>89</v>
      </c>
      <c r="B450" s="104"/>
      <c r="C450" s="104"/>
      <c r="D450" s="104"/>
      <c r="E450" s="104">
        <f>E451</f>
        <v>750654.39</v>
      </c>
      <c r="F450" s="136" t="s">
        <v>178</v>
      </c>
      <c r="G450" s="136" t="s">
        <v>178</v>
      </c>
    </row>
    <row r="451" spans="1:7" s="97" customFormat="1" x14ac:dyDescent="0.3">
      <c r="A451" s="69" t="s">
        <v>211</v>
      </c>
      <c r="B451" s="104"/>
      <c r="C451" s="104"/>
      <c r="D451" s="104"/>
      <c r="E451" s="104">
        <v>750654.39</v>
      </c>
      <c r="F451" s="136" t="s">
        <v>178</v>
      </c>
      <c r="G451" s="136" t="s">
        <v>178</v>
      </c>
    </row>
    <row r="452" spans="1:7" x14ac:dyDescent="0.3">
      <c r="A452" s="67" t="s">
        <v>102</v>
      </c>
      <c r="B452" s="103">
        <v>1078.8699999999999</v>
      </c>
      <c r="C452" s="103"/>
      <c r="D452" s="103"/>
      <c r="E452" s="103"/>
      <c r="F452" s="134">
        <f t="shared" si="15"/>
        <v>0</v>
      </c>
      <c r="G452" s="136" t="s">
        <v>178</v>
      </c>
    </row>
    <row r="453" spans="1:7" s="97" customFormat="1" x14ac:dyDescent="0.3">
      <c r="A453" s="69" t="s">
        <v>103</v>
      </c>
      <c r="B453" s="104">
        <v>1078.8699999999999</v>
      </c>
      <c r="C453" s="104"/>
      <c r="D453" s="104"/>
      <c r="E453" s="104"/>
      <c r="F453" s="134">
        <f t="shared" si="15"/>
        <v>0</v>
      </c>
      <c r="G453" s="136" t="s">
        <v>178</v>
      </c>
    </row>
    <row r="454" spans="1:7" s="97" customFormat="1" x14ac:dyDescent="0.3">
      <c r="A454" s="69" t="s">
        <v>104</v>
      </c>
      <c r="B454" s="104">
        <v>1078.8699999999999</v>
      </c>
      <c r="C454" s="104"/>
      <c r="D454" s="104"/>
      <c r="E454" s="104"/>
      <c r="F454" s="134">
        <f t="shared" si="15"/>
        <v>0</v>
      </c>
      <c r="G454" s="136" t="s">
        <v>178</v>
      </c>
    </row>
    <row r="455" spans="1:7" s="106" customFormat="1" ht="28.8" x14ac:dyDescent="0.3">
      <c r="A455" s="86" t="s">
        <v>166</v>
      </c>
      <c r="B455" s="110">
        <v>145685</v>
      </c>
      <c r="C455" s="110">
        <v>142600</v>
      </c>
      <c r="D455" s="110">
        <v>142600</v>
      </c>
      <c r="E455" s="110">
        <f>E456+E461</f>
        <v>142063.32999999999</v>
      </c>
      <c r="F455" s="124">
        <f t="shared" ref="F455:F518" si="16">E455/B455*100</f>
        <v>97.514040566976689</v>
      </c>
      <c r="G455" s="124">
        <f t="shared" ref="G455:G518" si="17">E455/D455*100</f>
        <v>99.623653576437576</v>
      </c>
    </row>
    <row r="456" spans="1:7" s="128" customFormat="1" x14ac:dyDescent="0.3">
      <c r="A456" s="126" t="s">
        <v>145</v>
      </c>
      <c r="B456" s="127">
        <v>145685</v>
      </c>
      <c r="C456" s="127"/>
      <c r="D456" s="127"/>
      <c r="E456" s="127">
        <f>E457</f>
        <v>713.59</v>
      </c>
      <c r="F456" s="134">
        <f t="shared" si="16"/>
        <v>0.48981707107801076</v>
      </c>
      <c r="G456" s="136" t="s">
        <v>178</v>
      </c>
    </row>
    <row r="457" spans="1:7" x14ac:dyDescent="0.3">
      <c r="A457" s="67" t="s">
        <v>35</v>
      </c>
      <c r="B457" s="103">
        <v>4335.2</v>
      </c>
      <c r="C457" s="103">
        <v>1250</v>
      </c>
      <c r="D457" s="103">
        <v>1250</v>
      </c>
      <c r="E457" s="103">
        <f>E458</f>
        <v>713.59</v>
      </c>
      <c r="F457" s="134">
        <f t="shared" si="16"/>
        <v>16.460370917143386</v>
      </c>
      <c r="G457" s="135">
        <f t="shared" si="17"/>
        <v>57.087200000000003</v>
      </c>
    </row>
    <row r="458" spans="1:7" x14ac:dyDescent="0.3">
      <c r="A458" s="67" t="s">
        <v>77</v>
      </c>
      <c r="B458" s="103">
        <v>4335.2</v>
      </c>
      <c r="C458" s="103">
        <v>1250</v>
      </c>
      <c r="D458" s="103">
        <v>1250</v>
      </c>
      <c r="E458" s="103">
        <f>E459</f>
        <v>713.59</v>
      </c>
      <c r="F458" s="134">
        <f t="shared" si="16"/>
        <v>16.460370917143386</v>
      </c>
      <c r="G458" s="135">
        <f t="shared" si="17"/>
        <v>57.087200000000003</v>
      </c>
    </row>
    <row r="459" spans="1:7" s="97" customFormat="1" x14ac:dyDescent="0.3">
      <c r="A459" s="69" t="s">
        <v>78</v>
      </c>
      <c r="B459" s="104">
        <v>4335.2</v>
      </c>
      <c r="C459" s="104"/>
      <c r="D459" s="104"/>
      <c r="E459" s="104">
        <f>E460</f>
        <v>713.59</v>
      </c>
      <c r="F459" s="134">
        <f t="shared" si="16"/>
        <v>16.460370917143386</v>
      </c>
      <c r="G459" s="136" t="s">
        <v>178</v>
      </c>
    </row>
    <row r="460" spans="1:7" s="97" customFormat="1" ht="28.8" x14ac:dyDescent="0.3">
      <c r="A460" s="69" t="s">
        <v>79</v>
      </c>
      <c r="B460" s="104">
        <v>4335.2</v>
      </c>
      <c r="C460" s="104"/>
      <c r="D460" s="104"/>
      <c r="E460" s="104">
        <v>713.59</v>
      </c>
      <c r="F460" s="134">
        <f t="shared" si="16"/>
        <v>16.460370917143386</v>
      </c>
      <c r="G460" s="136" t="s">
        <v>178</v>
      </c>
    </row>
    <row r="461" spans="1:7" x14ac:dyDescent="0.3">
      <c r="A461" s="67" t="s">
        <v>135</v>
      </c>
      <c r="B461" s="103">
        <v>141349.79999999999</v>
      </c>
      <c r="C461" s="103">
        <v>141350</v>
      </c>
      <c r="D461" s="103">
        <v>141350</v>
      </c>
      <c r="E461" s="103">
        <f>E462</f>
        <v>141349.74</v>
      </c>
      <c r="F461" s="134">
        <f t="shared" si="16"/>
        <v>99.99995755211539</v>
      </c>
      <c r="G461" s="135">
        <f t="shared" si="17"/>
        <v>99.999816059426948</v>
      </c>
    </row>
    <row r="462" spans="1:7" x14ac:dyDescent="0.3">
      <c r="A462" s="67" t="s">
        <v>136</v>
      </c>
      <c r="B462" s="103">
        <v>141349.79999999999</v>
      </c>
      <c r="C462" s="103">
        <v>141350</v>
      </c>
      <c r="D462" s="103">
        <v>141350</v>
      </c>
      <c r="E462" s="103">
        <f>E463</f>
        <v>141349.74</v>
      </c>
      <c r="F462" s="134">
        <f t="shared" si="16"/>
        <v>99.99995755211539</v>
      </c>
      <c r="G462" s="135">
        <f t="shared" si="17"/>
        <v>99.999816059426948</v>
      </c>
    </row>
    <row r="463" spans="1:7" s="97" customFormat="1" ht="28.8" x14ac:dyDescent="0.3">
      <c r="A463" s="69" t="s">
        <v>137</v>
      </c>
      <c r="B463" s="104">
        <v>141349.79999999999</v>
      </c>
      <c r="C463" s="104"/>
      <c r="D463" s="104"/>
      <c r="E463" s="104">
        <f>E464</f>
        <v>141349.74</v>
      </c>
      <c r="F463" s="134">
        <f t="shared" si="16"/>
        <v>99.99995755211539</v>
      </c>
      <c r="G463" s="136" t="s">
        <v>178</v>
      </c>
    </row>
    <row r="464" spans="1:7" s="97" customFormat="1" ht="28.8" x14ac:dyDescent="0.3">
      <c r="A464" s="69" t="s">
        <v>138</v>
      </c>
      <c r="B464" s="104">
        <v>141349.79999999999</v>
      </c>
      <c r="C464" s="104"/>
      <c r="D464" s="104"/>
      <c r="E464" s="104">
        <v>141349.74</v>
      </c>
      <c r="F464" s="134">
        <f t="shared" si="16"/>
        <v>99.99995755211539</v>
      </c>
      <c r="G464" s="136" t="s">
        <v>178</v>
      </c>
    </row>
    <row r="465" spans="1:7" s="106" customFormat="1" ht="28.8" x14ac:dyDescent="0.3">
      <c r="A465" s="86" t="s">
        <v>215</v>
      </c>
      <c r="B465" s="110">
        <v>17608</v>
      </c>
      <c r="C465" s="110">
        <v>431587.74</v>
      </c>
      <c r="D465" s="110">
        <v>431587.74</v>
      </c>
      <c r="E465" s="110">
        <f>E466+E471+E476+E481</f>
        <v>1056484.74</v>
      </c>
      <c r="F465" s="124">
        <f t="shared" si="16"/>
        <v>6000.0269195820083</v>
      </c>
      <c r="G465" s="124">
        <f t="shared" si="17"/>
        <v>244.79025748043725</v>
      </c>
    </row>
    <row r="466" spans="1:7" s="128" customFormat="1" x14ac:dyDescent="0.3">
      <c r="A466" s="126" t="s">
        <v>216</v>
      </c>
      <c r="B466" s="127"/>
      <c r="C466" s="127"/>
      <c r="D466" s="127"/>
      <c r="E466" s="127"/>
      <c r="F466" s="136" t="s">
        <v>178</v>
      </c>
      <c r="G466" s="136" t="s">
        <v>178</v>
      </c>
    </row>
    <row r="467" spans="1:7" x14ac:dyDescent="0.3">
      <c r="A467" s="67" t="s">
        <v>87</v>
      </c>
      <c r="B467" s="103"/>
      <c r="C467" s="103">
        <v>431587.74</v>
      </c>
      <c r="D467" s="103">
        <v>431587.74</v>
      </c>
      <c r="E467" s="103"/>
      <c r="F467" s="136" t="s">
        <v>178</v>
      </c>
      <c r="G467" s="135">
        <f t="shared" si="17"/>
        <v>0</v>
      </c>
    </row>
    <row r="468" spans="1:7" x14ac:dyDescent="0.3">
      <c r="A468" s="67" t="s">
        <v>88</v>
      </c>
      <c r="B468" s="103"/>
      <c r="C468" s="103">
        <v>431587.74</v>
      </c>
      <c r="D468" s="103">
        <v>431587.74</v>
      </c>
      <c r="E468" s="103"/>
      <c r="F468" s="136" t="s">
        <v>178</v>
      </c>
      <c r="G468" s="135">
        <f t="shared" si="17"/>
        <v>0</v>
      </c>
    </row>
    <row r="469" spans="1:7" s="97" customFormat="1" x14ac:dyDescent="0.3">
      <c r="A469" s="69" t="s">
        <v>89</v>
      </c>
      <c r="B469" s="104"/>
      <c r="C469" s="104"/>
      <c r="D469" s="104"/>
      <c r="E469" s="104"/>
      <c r="F469" s="136" t="s">
        <v>178</v>
      </c>
      <c r="G469" s="136" t="s">
        <v>178</v>
      </c>
    </row>
    <row r="470" spans="1:7" s="97" customFormat="1" x14ac:dyDescent="0.3">
      <c r="A470" s="69" t="s">
        <v>211</v>
      </c>
      <c r="B470" s="104"/>
      <c r="C470" s="104"/>
      <c r="D470" s="104"/>
      <c r="E470" s="104"/>
      <c r="F470" s="136" t="s">
        <v>178</v>
      </c>
      <c r="G470" s="136" t="s">
        <v>178</v>
      </c>
    </row>
    <row r="471" spans="1:7" s="128" customFormat="1" x14ac:dyDescent="0.3">
      <c r="A471" s="126" t="s">
        <v>151</v>
      </c>
      <c r="B471" s="127"/>
      <c r="C471" s="127"/>
      <c r="D471" s="127"/>
      <c r="E471" s="127">
        <f>E472</f>
        <v>630000</v>
      </c>
      <c r="F471" s="136" t="s">
        <v>178</v>
      </c>
      <c r="G471" s="136" t="s">
        <v>178</v>
      </c>
    </row>
    <row r="472" spans="1:7" x14ac:dyDescent="0.3">
      <c r="A472" s="67" t="s">
        <v>87</v>
      </c>
      <c r="B472" s="103"/>
      <c r="C472" s="103"/>
      <c r="D472" s="103"/>
      <c r="E472" s="103">
        <f>E473</f>
        <v>630000</v>
      </c>
      <c r="F472" s="136" t="s">
        <v>178</v>
      </c>
      <c r="G472" s="136" t="s">
        <v>178</v>
      </c>
    </row>
    <row r="473" spans="1:7" x14ac:dyDescent="0.3">
      <c r="A473" s="67" t="s">
        <v>88</v>
      </c>
      <c r="B473" s="103"/>
      <c r="C473" s="103"/>
      <c r="D473" s="103"/>
      <c r="E473" s="103">
        <f>E474</f>
        <v>630000</v>
      </c>
      <c r="F473" s="136" t="s">
        <v>178</v>
      </c>
      <c r="G473" s="136" t="s">
        <v>178</v>
      </c>
    </row>
    <row r="474" spans="1:7" s="97" customFormat="1" x14ac:dyDescent="0.3">
      <c r="A474" s="69" t="s">
        <v>89</v>
      </c>
      <c r="B474" s="104"/>
      <c r="C474" s="104"/>
      <c r="D474" s="104"/>
      <c r="E474" s="104">
        <f>E475</f>
        <v>630000</v>
      </c>
      <c r="F474" s="136" t="s">
        <v>178</v>
      </c>
      <c r="G474" s="136" t="s">
        <v>178</v>
      </c>
    </row>
    <row r="475" spans="1:7" s="97" customFormat="1" x14ac:dyDescent="0.3">
      <c r="A475" s="69" t="s">
        <v>211</v>
      </c>
      <c r="B475" s="104"/>
      <c r="C475" s="104"/>
      <c r="D475" s="104"/>
      <c r="E475" s="104">
        <v>630000</v>
      </c>
      <c r="F475" s="136" t="s">
        <v>178</v>
      </c>
      <c r="G475" s="136" t="s">
        <v>178</v>
      </c>
    </row>
    <row r="476" spans="1:7" s="128" customFormat="1" ht="28.8" x14ac:dyDescent="0.3">
      <c r="A476" s="126" t="s">
        <v>203</v>
      </c>
      <c r="B476" s="127"/>
      <c r="C476" s="127"/>
      <c r="D476" s="127"/>
      <c r="E476" s="127">
        <f>E477</f>
        <v>426484.74</v>
      </c>
      <c r="F476" s="136" t="s">
        <v>178</v>
      </c>
      <c r="G476" s="136" t="s">
        <v>178</v>
      </c>
    </row>
    <row r="477" spans="1:7" x14ac:dyDescent="0.3">
      <c r="A477" s="107" t="s">
        <v>87</v>
      </c>
      <c r="B477" s="113"/>
      <c r="C477" s="113"/>
      <c r="D477" s="113"/>
      <c r="E477" s="113">
        <f>E478</f>
        <v>426484.74</v>
      </c>
      <c r="F477" s="136" t="s">
        <v>178</v>
      </c>
      <c r="G477" s="136" t="s">
        <v>178</v>
      </c>
    </row>
    <row r="478" spans="1:7" x14ac:dyDescent="0.3">
      <c r="A478" s="67" t="s">
        <v>88</v>
      </c>
      <c r="B478" s="103"/>
      <c r="C478" s="103"/>
      <c r="D478" s="103"/>
      <c r="E478" s="103">
        <f>E479</f>
        <v>426484.74</v>
      </c>
      <c r="F478" s="136" t="s">
        <v>178</v>
      </c>
      <c r="G478" s="136" t="s">
        <v>178</v>
      </c>
    </row>
    <row r="479" spans="1:7" s="97" customFormat="1" x14ac:dyDescent="0.3">
      <c r="A479" s="69" t="s">
        <v>89</v>
      </c>
      <c r="B479" s="104"/>
      <c r="C479" s="104"/>
      <c r="D479" s="104"/>
      <c r="E479" s="104">
        <f>E480</f>
        <v>426484.74</v>
      </c>
      <c r="F479" s="136" t="s">
        <v>178</v>
      </c>
      <c r="G479" s="136" t="s">
        <v>178</v>
      </c>
    </row>
    <row r="480" spans="1:7" s="97" customFormat="1" x14ac:dyDescent="0.3">
      <c r="A480" s="69" t="s">
        <v>211</v>
      </c>
      <c r="B480" s="104"/>
      <c r="C480" s="104"/>
      <c r="D480" s="104"/>
      <c r="E480" s="104">
        <v>426484.74</v>
      </c>
      <c r="F480" s="136" t="s">
        <v>178</v>
      </c>
      <c r="G480" s="136" t="s">
        <v>178</v>
      </c>
    </row>
    <row r="481" spans="1:7" s="128" customFormat="1" ht="28.8" x14ac:dyDescent="0.3">
      <c r="A481" s="126" t="s">
        <v>150</v>
      </c>
      <c r="B481" s="127">
        <v>17608</v>
      </c>
      <c r="C481" s="127"/>
      <c r="D481" s="127"/>
      <c r="E481" s="127"/>
      <c r="F481" s="134">
        <f t="shared" si="16"/>
        <v>0</v>
      </c>
      <c r="G481" s="136" t="s">
        <v>178</v>
      </c>
    </row>
    <row r="482" spans="1:7" x14ac:dyDescent="0.3">
      <c r="A482" s="67" t="s">
        <v>87</v>
      </c>
      <c r="B482" s="103">
        <v>17608</v>
      </c>
      <c r="C482" s="103"/>
      <c r="D482" s="103"/>
      <c r="E482" s="103"/>
      <c r="F482" s="134">
        <f t="shared" si="16"/>
        <v>0</v>
      </c>
      <c r="G482" s="136" t="s">
        <v>178</v>
      </c>
    </row>
    <row r="483" spans="1:7" x14ac:dyDescent="0.3">
      <c r="A483" s="67" t="s">
        <v>102</v>
      </c>
      <c r="B483" s="103">
        <v>17608</v>
      </c>
      <c r="C483" s="103"/>
      <c r="D483" s="103"/>
      <c r="E483" s="103"/>
      <c r="F483" s="134">
        <f t="shared" si="16"/>
        <v>0</v>
      </c>
      <c r="G483" s="136" t="s">
        <v>178</v>
      </c>
    </row>
    <row r="484" spans="1:7" s="97" customFormat="1" x14ac:dyDescent="0.3">
      <c r="A484" s="69" t="s">
        <v>103</v>
      </c>
      <c r="B484" s="104">
        <v>17608</v>
      </c>
      <c r="C484" s="104"/>
      <c r="D484" s="104"/>
      <c r="E484" s="104"/>
      <c r="F484" s="134">
        <f t="shared" si="16"/>
        <v>0</v>
      </c>
      <c r="G484" s="136" t="s">
        <v>178</v>
      </c>
    </row>
    <row r="485" spans="1:7" s="97" customFormat="1" x14ac:dyDescent="0.3">
      <c r="A485" s="69" t="s">
        <v>104</v>
      </c>
      <c r="B485" s="104">
        <v>17608</v>
      </c>
      <c r="C485" s="104"/>
      <c r="D485" s="104"/>
      <c r="E485" s="104"/>
      <c r="F485" s="134">
        <f t="shared" si="16"/>
        <v>0</v>
      </c>
      <c r="G485" s="136" t="s">
        <v>178</v>
      </c>
    </row>
    <row r="486" spans="1:7" s="106" customFormat="1" ht="28.8" x14ac:dyDescent="0.3">
      <c r="A486" s="86" t="s">
        <v>217</v>
      </c>
      <c r="B486" s="110">
        <v>3838</v>
      </c>
      <c r="C486" s="110">
        <v>100588.17</v>
      </c>
      <c r="D486" s="110">
        <v>100588.17</v>
      </c>
      <c r="E486" s="110">
        <f>E492</f>
        <v>253792.67</v>
      </c>
      <c r="F486" s="124">
        <f t="shared" si="16"/>
        <v>6612.6281917665456</v>
      </c>
      <c r="G486" s="124">
        <f t="shared" si="17"/>
        <v>252.30866611849086</v>
      </c>
    </row>
    <row r="487" spans="1:7" s="128" customFormat="1" x14ac:dyDescent="0.3">
      <c r="A487" s="126" t="s">
        <v>216</v>
      </c>
      <c r="B487" s="127"/>
      <c r="C487" s="127"/>
      <c r="D487" s="127"/>
      <c r="E487" s="127"/>
      <c r="F487" s="136" t="s">
        <v>178</v>
      </c>
      <c r="G487" s="136" t="s">
        <v>178</v>
      </c>
    </row>
    <row r="488" spans="1:7" x14ac:dyDescent="0.3">
      <c r="A488" s="67" t="s">
        <v>87</v>
      </c>
      <c r="B488" s="103"/>
      <c r="C488" s="103">
        <v>100588.17</v>
      </c>
      <c r="D488" s="103">
        <v>100588.17</v>
      </c>
      <c r="E488" s="103"/>
      <c r="F488" s="136" t="s">
        <v>178</v>
      </c>
      <c r="G488" s="135">
        <f t="shared" si="17"/>
        <v>0</v>
      </c>
    </row>
    <row r="489" spans="1:7" x14ac:dyDescent="0.3">
      <c r="A489" s="67" t="s">
        <v>88</v>
      </c>
      <c r="B489" s="103"/>
      <c r="C489" s="103">
        <v>100588.17</v>
      </c>
      <c r="D489" s="103">
        <v>100588.17</v>
      </c>
      <c r="E489" s="103"/>
      <c r="F489" s="136" t="s">
        <v>178</v>
      </c>
      <c r="G489" s="135">
        <f t="shared" si="17"/>
        <v>0</v>
      </c>
    </row>
    <row r="490" spans="1:7" s="97" customFormat="1" x14ac:dyDescent="0.3">
      <c r="A490" s="69" t="s">
        <v>89</v>
      </c>
      <c r="B490" s="104"/>
      <c r="C490" s="104"/>
      <c r="D490" s="104"/>
      <c r="E490" s="104"/>
      <c r="F490" s="136" t="s">
        <v>178</v>
      </c>
      <c r="G490" s="136" t="s">
        <v>178</v>
      </c>
    </row>
    <row r="491" spans="1:7" s="97" customFormat="1" x14ac:dyDescent="0.3">
      <c r="A491" s="69" t="s">
        <v>211</v>
      </c>
      <c r="B491" s="104"/>
      <c r="C491" s="104"/>
      <c r="D491" s="104"/>
      <c r="E491" s="104"/>
      <c r="F491" s="136" t="s">
        <v>178</v>
      </c>
      <c r="G491" s="136" t="s">
        <v>178</v>
      </c>
    </row>
    <row r="492" spans="1:7" s="128" customFormat="1" x14ac:dyDescent="0.3">
      <c r="A492" s="126" t="s">
        <v>151</v>
      </c>
      <c r="B492" s="127"/>
      <c r="C492" s="127"/>
      <c r="D492" s="127"/>
      <c r="E492" s="127">
        <f>E493</f>
        <v>253792.67</v>
      </c>
      <c r="F492" s="136" t="s">
        <v>178</v>
      </c>
      <c r="G492" s="136" t="s">
        <v>178</v>
      </c>
    </row>
    <row r="493" spans="1:7" x14ac:dyDescent="0.3">
      <c r="A493" s="67" t="s">
        <v>87</v>
      </c>
      <c r="B493" s="103"/>
      <c r="C493" s="103"/>
      <c r="D493" s="103"/>
      <c r="E493" s="103">
        <f>E494</f>
        <v>253792.67</v>
      </c>
      <c r="F493" s="136" t="s">
        <v>178</v>
      </c>
      <c r="G493" s="136" t="s">
        <v>178</v>
      </c>
    </row>
    <row r="494" spans="1:7" x14ac:dyDescent="0.3">
      <c r="A494" s="67" t="s">
        <v>88</v>
      </c>
      <c r="B494" s="103"/>
      <c r="C494" s="103"/>
      <c r="D494" s="103"/>
      <c r="E494" s="103">
        <f>E495</f>
        <v>253792.67</v>
      </c>
      <c r="F494" s="136" t="s">
        <v>178</v>
      </c>
      <c r="G494" s="136" t="s">
        <v>178</v>
      </c>
    </row>
    <row r="495" spans="1:7" s="97" customFormat="1" x14ac:dyDescent="0.3">
      <c r="A495" s="69" t="s">
        <v>89</v>
      </c>
      <c r="B495" s="104"/>
      <c r="C495" s="104"/>
      <c r="D495" s="104"/>
      <c r="E495" s="104">
        <f>E496</f>
        <v>253792.67</v>
      </c>
      <c r="F495" s="136" t="s">
        <v>178</v>
      </c>
      <c r="G495" s="136" t="s">
        <v>178</v>
      </c>
    </row>
    <row r="496" spans="1:7" s="97" customFormat="1" x14ac:dyDescent="0.3">
      <c r="A496" s="69" t="s">
        <v>211</v>
      </c>
      <c r="B496" s="104"/>
      <c r="C496" s="104"/>
      <c r="D496" s="104"/>
      <c r="E496" s="104">
        <v>253792.67</v>
      </c>
      <c r="F496" s="136" t="s">
        <v>178</v>
      </c>
      <c r="G496" s="136" t="s">
        <v>178</v>
      </c>
    </row>
    <row r="497" spans="1:7" s="128" customFormat="1" ht="28.8" x14ac:dyDescent="0.3">
      <c r="A497" s="126" t="s">
        <v>203</v>
      </c>
      <c r="B497" s="127"/>
      <c r="C497" s="127"/>
      <c r="D497" s="127"/>
      <c r="E497" s="127"/>
      <c r="F497" s="136" t="s">
        <v>178</v>
      </c>
      <c r="G497" s="136" t="s">
        <v>178</v>
      </c>
    </row>
    <row r="498" spans="1:7" x14ac:dyDescent="0.3">
      <c r="A498" s="67" t="s">
        <v>87</v>
      </c>
      <c r="B498" s="103"/>
      <c r="C498" s="103"/>
      <c r="D498" s="103"/>
      <c r="E498" s="103"/>
      <c r="F498" s="136" t="s">
        <v>178</v>
      </c>
      <c r="G498" s="136" t="s">
        <v>178</v>
      </c>
    </row>
    <row r="499" spans="1:7" x14ac:dyDescent="0.3">
      <c r="A499" s="67" t="s">
        <v>88</v>
      </c>
      <c r="B499" s="103"/>
      <c r="C499" s="103"/>
      <c r="D499" s="103"/>
      <c r="E499" s="103"/>
      <c r="F499" s="136" t="s">
        <v>178</v>
      </c>
      <c r="G499" s="136" t="s">
        <v>178</v>
      </c>
    </row>
    <row r="500" spans="1:7" s="97" customFormat="1" x14ac:dyDescent="0.3">
      <c r="A500" s="69" t="s">
        <v>89</v>
      </c>
      <c r="B500" s="104"/>
      <c r="C500" s="104"/>
      <c r="D500" s="104"/>
      <c r="E500" s="104"/>
      <c r="F500" s="136" t="s">
        <v>178</v>
      </c>
      <c r="G500" s="136" t="s">
        <v>178</v>
      </c>
    </row>
    <row r="501" spans="1:7" s="97" customFormat="1" x14ac:dyDescent="0.3">
      <c r="A501" s="69" t="s">
        <v>211</v>
      </c>
      <c r="B501" s="104"/>
      <c r="C501" s="104"/>
      <c r="D501" s="104"/>
      <c r="E501" s="104"/>
      <c r="F501" s="136" t="s">
        <v>178</v>
      </c>
      <c r="G501" s="136" t="s">
        <v>178</v>
      </c>
    </row>
    <row r="502" spans="1:7" s="128" customFormat="1" ht="28.8" x14ac:dyDescent="0.3">
      <c r="A502" s="126" t="s">
        <v>150</v>
      </c>
      <c r="B502" s="127">
        <v>3838</v>
      </c>
      <c r="C502" s="127"/>
      <c r="D502" s="127"/>
      <c r="E502" s="127"/>
      <c r="F502" s="134">
        <f t="shared" si="16"/>
        <v>0</v>
      </c>
      <c r="G502" s="136" t="s">
        <v>178</v>
      </c>
    </row>
    <row r="503" spans="1:7" x14ac:dyDescent="0.3">
      <c r="A503" s="67" t="s">
        <v>35</v>
      </c>
      <c r="B503" s="103">
        <v>2350</v>
      </c>
      <c r="C503" s="103"/>
      <c r="D503" s="103"/>
      <c r="E503" s="103"/>
      <c r="F503" s="134">
        <f t="shared" si="16"/>
        <v>0</v>
      </c>
      <c r="G503" s="136" t="s">
        <v>178</v>
      </c>
    </row>
    <row r="504" spans="1:7" x14ac:dyDescent="0.3">
      <c r="A504" s="67" t="s">
        <v>45</v>
      </c>
      <c r="B504" s="103">
        <v>2350</v>
      </c>
      <c r="C504" s="103"/>
      <c r="D504" s="103"/>
      <c r="E504" s="103"/>
      <c r="F504" s="134">
        <f t="shared" si="16"/>
        <v>0</v>
      </c>
      <c r="G504" s="136" t="s">
        <v>178</v>
      </c>
    </row>
    <row r="505" spans="1:7" s="97" customFormat="1" x14ac:dyDescent="0.3">
      <c r="A505" s="69" t="s">
        <v>57</v>
      </c>
      <c r="B505" s="104">
        <v>2350</v>
      </c>
      <c r="C505" s="104"/>
      <c r="D505" s="104"/>
      <c r="E505" s="104"/>
      <c r="F505" s="134">
        <f t="shared" si="16"/>
        <v>0</v>
      </c>
      <c r="G505" s="136" t="s">
        <v>178</v>
      </c>
    </row>
    <row r="506" spans="1:7" s="97" customFormat="1" x14ac:dyDescent="0.3">
      <c r="A506" s="69" t="s">
        <v>64</v>
      </c>
      <c r="B506" s="104">
        <v>2350</v>
      </c>
      <c r="C506" s="104"/>
      <c r="D506" s="104"/>
      <c r="E506" s="104"/>
      <c r="F506" s="134">
        <f t="shared" si="16"/>
        <v>0</v>
      </c>
      <c r="G506" s="136" t="s">
        <v>178</v>
      </c>
    </row>
    <row r="507" spans="1:7" x14ac:dyDescent="0.3">
      <c r="A507" s="67" t="s">
        <v>87</v>
      </c>
      <c r="B507" s="103">
        <v>1488</v>
      </c>
      <c r="C507" s="103"/>
      <c r="D507" s="103"/>
      <c r="E507" s="103"/>
      <c r="F507" s="134">
        <f t="shared" si="16"/>
        <v>0</v>
      </c>
      <c r="G507" s="136" t="s">
        <v>178</v>
      </c>
    </row>
    <row r="508" spans="1:7" x14ac:dyDescent="0.3">
      <c r="A508" s="67" t="s">
        <v>102</v>
      </c>
      <c r="B508" s="103">
        <v>1488</v>
      </c>
      <c r="C508" s="103"/>
      <c r="D508" s="103"/>
      <c r="E508" s="103"/>
      <c r="F508" s="134">
        <f t="shared" si="16"/>
        <v>0</v>
      </c>
      <c r="G508" s="136" t="s">
        <v>178</v>
      </c>
    </row>
    <row r="509" spans="1:7" s="97" customFormat="1" x14ac:dyDescent="0.3">
      <c r="A509" s="69" t="s">
        <v>103</v>
      </c>
      <c r="B509" s="104">
        <v>1488</v>
      </c>
      <c r="C509" s="104"/>
      <c r="D509" s="104"/>
      <c r="E509" s="104"/>
      <c r="F509" s="134">
        <f t="shared" si="16"/>
        <v>0</v>
      </c>
      <c r="G509" s="136" t="s">
        <v>178</v>
      </c>
    </row>
    <row r="510" spans="1:7" s="97" customFormat="1" x14ac:dyDescent="0.3">
      <c r="A510" s="69" t="s">
        <v>104</v>
      </c>
      <c r="B510" s="104">
        <v>1488</v>
      </c>
      <c r="C510" s="104"/>
      <c r="D510" s="104"/>
      <c r="E510" s="104"/>
      <c r="F510" s="134">
        <f t="shared" si="16"/>
        <v>0</v>
      </c>
      <c r="G510" s="136" t="s">
        <v>178</v>
      </c>
    </row>
    <row r="511" spans="1:7" s="106" customFormat="1" x14ac:dyDescent="0.3">
      <c r="A511" s="86" t="s">
        <v>218</v>
      </c>
      <c r="B511" s="110"/>
      <c r="C511" s="110">
        <v>314903.11</v>
      </c>
      <c r="D511" s="110">
        <v>314903.11</v>
      </c>
      <c r="E511" s="110">
        <f>E512+E517</f>
        <v>813521.91</v>
      </c>
      <c r="F511" s="136" t="s">
        <v>178</v>
      </c>
      <c r="G511" s="124">
        <f t="shared" si="17"/>
        <v>258.34038603175435</v>
      </c>
    </row>
    <row r="512" spans="1:7" s="128" customFormat="1" x14ac:dyDescent="0.3">
      <c r="A512" s="126" t="s">
        <v>216</v>
      </c>
      <c r="B512" s="127"/>
      <c r="C512" s="127"/>
      <c r="D512" s="127"/>
      <c r="E512" s="127"/>
      <c r="F512" s="136" t="s">
        <v>178</v>
      </c>
      <c r="G512" s="136" t="s">
        <v>178</v>
      </c>
    </row>
    <row r="513" spans="1:7" x14ac:dyDescent="0.3">
      <c r="A513" s="67" t="s">
        <v>87</v>
      </c>
      <c r="B513" s="103"/>
      <c r="C513" s="103">
        <v>314903.11</v>
      </c>
      <c r="D513" s="103">
        <v>314903.11</v>
      </c>
      <c r="E513" s="103"/>
      <c r="F513" s="136" t="s">
        <v>178</v>
      </c>
      <c r="G513" s="135">
        <f t="shared" si="17"/>
        <v>0</v>
      </c>
    </row>
    <row r="514" spans="1:7" x14ac:dyDescent="0.3">
      <c r="A514" s="67" t="s">
        <v>88</v>
      </c>
      <c r="B514" s="103"/>
      <c r="C514" s="103">
        <v>314903.11</v>
      </c>
      <c r="D514" s="103">
        <v>314903.11</v>
      </c>
      <c r="E514" s="103"/>
      <c r="F514" s="136" t="s">
        <v>178</v>
      </c>
      <c r="G514" s="135">
        <f t="shared" si="17"/>
        <v>0</v>
      </c>
    </row>
    <row r="515" spans="1:7" s="97" customFormat="1" x14ac:dyDescent="0.3">
      <c r="A515" s="69" t="s">
        <v>89</v>
      </c>
      <c r="B515" s="104"/>
      <c r="C515" s="104"/>
      <c r="D515" s="104"/>
      <c r="E515" s="104"/>
      <c r="F515" s="136" t="s">
        <v>178</v>
      </c>
      <c r="G515" s="136" t="s">
        <v>178</v>
      </c>
    </row>
    <row r="516" spans="1:7" s="97" customFormat="1" x14ac:dyDescent="0.3">
      <c r="A516" s="69" t="s">
        <v>211</v>
      </c>
      <c r="B516" s="104"/>
      <c r="C516" s="104"/>
      <c r="D516" s="104"/>
      <c r="E516" s="104"/>
      <c r="F516" s="136" t="s">
        <v>178</v>
      </c>
      <c r="G516" s="136" t="s">
        <v>178</v>
      </c>
    </row>
    <row r="517" spans="1:7" s="128" customFormat="1" ht="28.8" x14ac:dyDescent="0.3">
      <c r="A517" s="126" t="s">
        <v>203</v>
      </c>
      <c r="B517" s="127"/>
      <c r="C517" s="127"/>
      <c r="D517" s="127"/>
      <c r="E517" s="127">
        <f>E518</f>
        <v>813521.91</v>
      </c>
      <c r="F517" s="136" t="s">
        <v>178</v>
      </c>
      <c r="G517" s="136" t="s">
        <v>178</v>
      </c>
    </row>
    <row r="518" spans="1:7" x14ac:dyDescent="0.3">
      <c r="A518" s="67" t="s">
        <v>87</v>
      </c>
      <c r="B518" s="103"/>
      <c r="C518" s="103"/>
      <c r="D518" s="103"/>
      <c r="E518" s="103">
        <f>E519</f>
        <v>813521.91</v>
      </c>
      <c r="F518" s="136" t="s">
        <v>178</v>
      </c>
      <c r="G518" s="136" t="s">
        <v>178</v>
      </c>
    </row>
    <row r="519" spans="1:7" x14ac:dyDescent="0.3">
      <c r="A519" s="67" t="s">
        <v>88</v>
      </c>
      <c r="B519" s="103"/>
      <c r="C519" s="103"/>
      <c r="D519" s="103"/>
      <c r="E519" s="103">
        <f>E520</f>
        <v>813521.91</v>
      </c>
      <c r="F519" s="136" t="s">
        <v>178</v>
      </c>
      <c r="G519" s="136" t="s">
        <v>178</v>
      </c>
    </row>
    <row r="520" spans="1:7" s="97" customFormat="1" x14ac:dyDescent="0.3">
      <c r="A520" s="69" t="s">
        <v>89</v>
      </c>
      <c r="B520" s="104"/>
      <c r="C520" s="104"/>
      <c r="D520" s="104"/>
      <c r="E520" s="104">
        <f>E521</f>
        <v>813521.91</v>
      </c>
      <c r="F520" s="136" t="s">
        <v>178</v>
      </c>
      <c r="G520" s="136" t="s">
        <v>178</v>
      </c>
    </row>
    <row r="521" spans="1:7" s="97" customFormat="1" x14ac:dyDescent="0.3">
      <c r="A521" s="69" t="s">
        <v>211</v>
      </c>
      <c r="B521" s="104"/>
      <c r="C521" s="104"/>
      <c r="D521" s="104"/>
      <c r="E521" s="104">
        <v>813521.91</v>
      </c>
      <c r="F521" s="136" t="s">
        <v>178</v>
      </c>
      <c r="G521" s="136" t="s">
        <v>178</v>
      </c>
    </row>
    <row r="522" spans="1:7" s="106" customFormat="1" ht="43.2" x14ac:dyDescent="0.3">
      <c r="A522" s="86" t="s">
        <v>219</v>
      </c>
      <c r="B522" s="110"/>
      <c r="C522" s="110">
        <v>2100998</v>
      </c>
      <c r="D522" s="110">
        <v>2100998</v>
      </c>
      <c r="E522" s="110"/>
      <c r="F522" s="136" t="s">
        <v>178</v>
      </c>
      <c r="G522" s="124">
        <f t="shared" ref="G519:G550" si="18">E522/D522*100</f>
        <v>0</v>
      </c>
    </row>
    <row r="523" spans="1:7" s="128" customFormat="1" x14ac:dyDescent="0.3">
      <c r="A523" s="126" t="s">
        <v>216</v>
      </c>
      <c r="B523" s="127"/>
      <c r="C523" s="127"/>
      <c r="D523" s="127"/>
      <c r="E523" s="127"/>
      <c r="F523" s="136" t="s">
        <v>178</v>
      </c>
      <c r="G523" s="136" t="s">
        <v>178</v>
      </c>
    </row>
    <row r="524" spans="1:7" x14ac:dyDescent="0.3">
      <c r="A524" s="67" t="s">
        <v>87</v>
      </c>
      <c r="B524" s="103"/>
      <c r="C524" s="103">
        <v>337249.7</v>
      </c>
      <c r="D524" s="103">
        <v>337249.7</v>
      </c>
      <c r="E524" s="103"/>
      <c r="F524" s="136" t="s">
        <v>178</v>
      </c>
      <c r="G524" s="135">
        <f t="shared" si="18"/>
        <v>0</v>
      </c>
    </row>
    <row r="525" spans="1:7" x14ac:dyDescent="0.3">
      <c r="A525" s="67" t="s">
        <v>88</v>
      </c>
      <c r="B525" s="103"/>
      <c r="C525" s="103">
        <v>337249.7</v>
      </c>
      <c r="D525" s="103">
        <v>337249.7</v>
      </c>
      <c r="E525" s="103"/>
      <c r="F525" s="136" t="s">
        <v>178</v>
      </c>
      <c r="G525" s="135">
        <f t="shared" si="18"/>
        <v>0</v>
      </c>
    </row>
    <row r="526" spans="1:7" s="97" customFormat="1" x14ac:dyDescent="0.3">
      <c r="A526" s="69" t="s">
        <v>89</v>
      </c>
      <c r="B526" s="104"/>
      <c r="C526" s="104"/>
      <c r="D526" s="104"/>
      <c r="E526" s="104"/>
      <c r="F526" s="136" t="s">
        <v>178</v>
      </c>
      <c r="G526" s="136" t="s">
        <v>178</v>
      </c>
    </row>
    <row r="527" spans="1:7" s="97" customFormat="1" x14ac:dyDescent="0.3">
      <c r="A527" s="69" t="s">
        <v>211</v>
      </c>
      <c r="B527" s="104"/>
      <c r="C527" s="104"/>
      <c r="D527" s="104"/>
      <c r="E527" s="104"/>
      <c r="F527" s="136" t="s">
        <v>178</v>
      </c>
      <c r="G527" s="136" t="s">
        <v>178</v>
      </c>
    </row>
    <row r="528" spans="1:7" s="128" customFormat="1" ht="28.8" x14ac:dyDescent="0.3">
      <c r="A528" s="126" t="s">
        <v>220</v>
      </c>
      <c r="B528" s="127"/>
      <c r="C528" s="127"/>
      <c r="D528" s="127"/>
      <c r="E528" s="127"/>
      <c r="F528" s="136" t="s">
        <v>178</v>
      </c>
      <c r="G528" s="136" t="s">
        <v>178</v>
      </c>
    </row>
    <row r="529" spans="1:7" x14ac:dyDescent="0.3">
      <c r="A529" s="67" t="s">
        <v>35</v>
      </c>
      <c r="B529" s="103"/>
      <c r="C529" s="103">
        <v>69000</v>
      </c>
      <c r="D529" s="103">
        <v>69000</v>
      </c>
      <c r="E529" s="103"/>
      <c r="F529" s="136" t="s">
        <v>178</v>
      </c>
      <c r="G529" s="135">
        <f t="shared" si="18"/>
        <v>0</v>
      </c>
    </row>
    <row r="530" spans="1:7" x14ac:dyDescent="0.3">
      <c r="A530" s="67" t="s">
        <v>36</v>
      </c>
      <c r="B530" s="103"/>
      <c r="C530" s="103">
        <v>24000</v>
      </c>
      <c r="D530" s="103">
        <v>24000</v>
      </c>
      <c r="E530" s="103"/>
      <c r="F530" s="136" t="s">
        <v>178</v>
      </c>
      <c r="G530" s="135">
        <f t="shared" si="18"/>
        <v>0</v>
      </c>
    </row>
    <row r="531" spans="1:7" s="97" customFormat="1" x14ac:dyDescent="0.3">
      <c r="A531" s="69" t="s">
        <v>37</v>
      </c>
      <c r="B531" s="104"/>
      <c r="C531" s="104"/>
      <c r="D531" s="104"/>
      <c r="E531" s="104"/>
      <c r="F531" s="136" t="s">
        <v>178</v>
      </c>
      <c r="G531" s="136" t="s">
        <v>178</v>
      </c>
    </row>
    <row r="532" spans="1:7" s="97" customFormat="1" x14ac:dyDescent="0.3">
      <c r="A532" s="115" t="s">
        <v>38</v>
      </c>
      <c r="B532" s="114"/>
      <c r="C532" s="114"/>
      <c r="D532" s="114"/>
      <c r="E532" s="114"/>
      <c r="F532" s="136" t="s">
        <v>178</v>
      </c>
      <c r="G532" s="136" t="s">
        <v>178</v>
      </c>
    </row>
    <row r="533" spans="1:7" s="32" customFormat="1" x14ac:dyDescent="0.3">
      <c r="A533" s="99" t="s">
        <v>42</v>
      </c>
      <c r="B533" s="112"/>
      <c r="C533" s="112"/>
      <c r="D533" s="112"/>
      <c r="E533" s="112"/>
      <c r="F533" s="136" t="s">
        <v>178</v>
      </c>
      <c r="G533" s="136" t="s">
        <v>178</v>
      </c>
    </row>
    <row r="534" spans="1:7" s="32" customFormat="1" x14ac:dyDescent="0.3">
      <c r="A534" s="99" t="s">
        <v>43</v>
      </c>
      <c r="B534" s="112"/>
      <c r="C534" s="112"/>
      <c r="D534" s="112"/>
      <c r="E534" s="112"/>
      <c r="F534" s="136" t="s">
        <v>178</v>
      </c>
      <c r="G534" s="136" t="s">
        <v>178</v>
      </c>
    </row>
    <row r="535" spans="1:7" s="116" customFormat="1" x14ac:dyDescent="0.3">
      <c r="A535" s="98" t="s">
        <v>45</v>
      </c>
      <c r="B535" s="111"/>
      <c r="C535" s="111">
        <v>45000</v>
      </c>
      <c r="D535" s="111">
        <v>45000</v>
      </c>
      <c r="E535" s="111"/>
      <c r="F535" s="136" t="s">
        <v>178</v>
      </c>
      <c r="G535" s="135">
        <f t="shared" si="18"/>
        <v>0</v>
      </c>
    </row>
    <row r="536" spans="1:7" s="32" customFormat="1" x14ac:dyDescent="0.3">
      <c r="A536" s="99" t="s">
        <v>57</v>
      </c>
      <c r="B536" s="112"/>
      <c r="C536" s="112"/>
      <c r="D536" s="112"/>
      <c r="E536" s="112"/>
      <c r="F536" s="136" t="s">
        <v>178</v>
      </c>
      <c r="G536" s="136" t="s">
        <v>178</v>
      </c>
    </row>
    <row r="537" spans="1:7" s="32" customFormat="1" x14ac:dyDescent="0.3">
      <c r="A537" s="99" t="s">
        <v>64</v>
      </c>
      <c r="B537" s="112"/>
      <c r="C537" s="112"/>
      <c r="D537" s="112"/>
      <c r="E537" s="112"/>
      <c r="F537" s="136" t="s">
        <v>178</v>
      </c>
      <c r="G537" s="136" t="s">
        <v>178</v>
      </c>
    </row>
    <row r="538" spans="1:7" s="116" customFormat="1" x14ac:dyDescent="0.3">
      <c r="A538" s="98" t="s">
        <v>87</v>
      </c>
      <c r="B538" s="111"/>
      <c r="C538" s="111">
        <v>1162468.19</v>
      </c>
      <c r="D538" s="111">
        <v>1162468.19</v>
      </c>
      <c r="E538" s="111"/>
      <c r="F538" s="136" t="s">
        <v>178</v>
      </c>
      <c r="G538" s="135">
        <f t="shared" si="18"/>
        <v>0</v>
      </c>
    </row>
    <row r="539" spans="1:7" s="116" customFormat="1" x14ac:dyDescent="0.3">
      <c r="A539" s="98" t="s">
        <v>88</v>
      </c>
      <c r="B539" s="111"/>
      <c r="C539" s="111">
        <v>1162468.19</v>
      </c>
      <c r="D539" s="111">
        <v>1162468.19</v>
      </c>
      <c r="E539" s="111"/>
      <c r="F539" s="136" t="s">
        <v>178</v>
      </c>
      <c r="G539" s="135">
        <f t="shared" si="18"/>
        <v>0</v>
      </c>
    </row>
    <row r="540" spans="1:7" s="32" customFormat="1" x14ac:dyDescent="0.3">
      <c r="A540" s="99" t="s">
        <v>89</v>
      </c>
      <c r="B540" s="112"/>
      <c r="C540" s="112"/>
      <c r="D540" s="112"/>
      <c r="E540" s="112"/>
      <c r="F540" s="136" t="s">
        <v>178</v>
      </c>
      <c r="G540" s="136" t="s">
        <v>178</v>
      </c>
    </row>
    <row r="541" spans="1:7" s="32" customFormat="1" x14ac:dyDescent="0.3">
      <c r="A541" s="99" t="s">
        <v>211</v>
      </c>
      <c r="B541" s="112"/>
      <c r="C541" s="112"/>
      <c r="D541" s="112"/>
      <c r="E541" s="112"/>
      <c r="F541" s="136" t="s">
        <v>178</v>
      </c>
      <c r="G541" s="136" t="s">
        <v>178</v>
      </c>
    </row>
    <row r="542" spans="1:7" s="131" customFormat="1" x14ac:dyDescent="0.3">
      <c r="A542" s="129" t="s">
        <v>221</v>
      </c>
      <c r="B542" s="130"/>
      <c r="C542" s="130"/>
      <c r="D542" s="130"/>
      <c r="E542" s="130"/>
      <c r="F542" s="136" t="s">
        <v>178</v>
      </c>
      <c r="G542" s="136" t="s">
        <v>178</v>
      </c>
    </row>
    <row r="543" spans="1:7" s="116" customFormat="1" x14ac:dyDescent="0.3">
      <c r="A543" s="98" t="s">
        <v>35</v>
      </c>
      <c r="B543" s="111"/>
      <c r="C543" s="111">
        <v>10000</v>
      </c>
      <c r="D543" s="111">
        <v>10000</v>
      </c>
      <c r="E543" s="111"/>
      <c r="F543" s="136" t="s">
        <v>178</v>
      </c>
      <c r="G543" s="135">
        <f t="shared" si="18"/>
        <v>0</v>
      </c>
    </row>
    <row r="544" spans="1:7" s="116" customFormat="1" x14ac:dyDescent="0.3">
      <c r="A544" s="98" t="s">
        <v>45</v>
      </c>
      <c r="B544" s="111"/>
      <c r="C544" s="111">
        <v>10000</v>
      </c>
      <c r="D544" s="111">
        <v>10000</v>
      </c>
      <c r="E544" s="111"/>
      <c r="F544" s="136" t="s">
        <v>178</v>
      </c>
      <c r="G544" s="135">
        <f t="shared" si="18"/>
        <v>0</v>
      </c>
    </row>
    <row r="545" spans="1:7" s="32" customFormat="1" x14ac:dyDescent="0.3">
      <c r="A545" s="99" t="s">
        <v>57</v>
      </c>
      <c r="B545" s="112"/>
      <c r="C545" s="112"/>
      <c r="D545" s="112"/>
      <c r="E545" s="112"/>
      <c r="F545" s="136" t="s">
        <v>178</v>
      </c>
      <c r="G545" s="136" t="s">
        <v>178</v>
      </c>
    </row>
    <row r="546" spans="1:7" s="32" customFormat="1" x14ac:dyDescent="0.3">
      <c r="A546" s="99" t="s">
        <v>64</v>
      </c>
      <c r="B546" s="112"/>
      <c r="C546" s="112"/>
      <c r="D546" s="112"/>
      <c r="E546" s="112"/>
      <c r="F546" s="136" t="s">
        <v>178</v>
      </c>
      <c r="G546" s="136" t="s">
        <v>178</v>
      </c>
    </row>
    <row r="547" spans="1:7" x14ac:dyDescent="0.3">
      <c r="A547" s="67" t="s">
        <v>87</v>
      </c>
      <c r="B547" s="103"/>
      <c r="C547" s="103">
        <v>522280.11</v>
      </c>
      <c r="D547" s="103">
        <v>522280.11</v>
      </c>
      <c r="E547" s="103"/>
      <c r="F547" s="136" t="s">
        <v>178</v>
      </c>
      <c r="G547" s="135">
        <f t="shared" si="18"/>
        <v>0</v>
      </c>
    </row>
    <row r="548" spans="1:7" x14ac:dyDescent="0.3">
      <c r="A548" s="67" t="s">
        <v>88</v>
      </c>
      <c r="B548" s="103"/>
      <c r="C548" s="103">
        <v>522280.11</v>
      </c>
      <c r="D548" s="103">
        <v>522280.11</v>
      </c>
      <c r="E548" s="103"/>
      <c r="F548" s="136" t="s">
        <v>178</v>
      </c>
      <c r="G548" s="135">
        <f t="shared" si="18"/>
        <v>0</v>
      </c>
    </row>
    <row r="549" spans="1:7" s="97" customFormat="1" x14ac:dyDescent="0.3">
      <c r="A549" s="69" t="s">
        <v>89</v>
      </c>
      <c r="B549" s="104"/>
      <c r="C549" s="104"/>
      <c r="D549" s="104"/>
      <c r="E549" s="104"/>
      <c r="F549" s="136" t="s">
        <v>178</v>
      </c>
      <c r="G549" s="136" t="s">
        <v>178</v>
      </c>
    </row>
    <row r="550" spans="1:7" s="97" customFormat="1" x14ac:dyDescent="0.3">
      <c r="A550" s="69" t="s">
        <v>211</v>
      </c>
      <c r="B550" s="104"/>
      <c r="C550" s="104"/>
      <c r="D550" s="104"/>
      <c r="E550" s="104"/>
      <c r="F550" s="136" t="s">
        <v>178</v>
      </c>
      <c r="G550" s="136" t="s">
        <v>178</v>
      </c>
    </row>
  </sheetData>
  <pageMargins left="0.7" right="0.7" top="0.75" bottom="0.75" header="0.3" footer="0.3"/>
  <pageSetup paperSize="9" scale="62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 općeg dijela</vt:lpstr>
      <vt:lpstr>P i R prema ekonomskoj klas.</vt:lpstr>
      <vt:lpstr>P i R prema izvorima finan.</vt:lpstr>
      <vt:lpstr>P i R prema funkcionalnoj klas.</vt:lpstr>
      <vt:lpstr>Račun financiranja</vt:lpstr>
      <vt:lpstr>Račun financiranja prema izv.</vt:lpstr>
      <vt:lpstr>Posebni dio izvršenja programa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 zdravlja PGŽ</dc:creator>
  <cp:lastModifiedBy>Dom zdravlja PGŽ</cp:lastModifiedBy>
  <cp:lastPrinted>2026-08-03T06:04:51Z</cp:lastPrinted>
  <dcterms:created xsi:type="dcterms:W3CDTF">2025-07-22T11:29:08Z</dcterms:created>
  <dcterms:modified xsi:type="dcterms:W3CDTF">2026-08-03T10:52:33Z</dcterms:modified>
</cp:coreProperties>
</file>